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firstSheet="13"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<sst xmlns="http://schemas.openxmlformats.org/spreadsheetml/2006/main" count="3275" uniqueCount="462">
  <si>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</si>
  <si>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</si>
  <si>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</si>
  <si>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</si>
  <si>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</si>
  <si>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</si>
  <si>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</si>
  <si>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</si>
  <si>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</si>
  <si>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</si>
  <si>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</si>
  <si>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</si>
  <si>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</si>
  <si>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</si>
  <si>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</si>
  <si>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</si>
  <si>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</si>
  <si>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</si>
  <si>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</si>
  <si>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</si>
  <si>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</si>
  <si>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</si>
  <si>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</si>
  <si>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</si>
  <si>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</si>
  <si>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</si>
  <si>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</si>
  <si>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</si>
  <si>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</si>
  <si>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</si>
  <si>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</si>
  <si>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</si>
  <si>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</si>
  <si>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</si>
  <si>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</si>
  <si>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</si>
  <si>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</si>
  <si>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</si>
  <si>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</si>
  <si>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</si>
  <si>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</si>
  <si>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</si>
  <si>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</si>
  <si>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</si>
  <si>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</si>
  <si>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</si>
  <si>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</si>
  <si>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</si>
  <si>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</si>
  <si>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</si>
  <si>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</si>
  <si>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</si>
  <si>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</si>
  <si>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</si>
  <si>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</si>
  <si>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</si>
  <si>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</si>
  <si>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</si>
  <si>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</si>
  <si>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</si>
  <si>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</si>
  <si>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</si>
  <si>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</si>
  <si>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</si>
  <si>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</si>
  <si>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</si>
  <si>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</si>
  <si>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</si>
  <si>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</si>
  <si>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</si>
  <si>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</si>
  <si>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</si>
  <si>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</si>
  <si>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</si>
  <si>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</si>
  <si>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</si>
  <si>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</si>
  <si>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</si>
  <si>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</si>
  <si>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</si>
  <si>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</si>
  <si>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</si>
  <si>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</si>
  <si>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</si>
  <si>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</si>
  <si>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</si>
  <si>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</si>
  <si>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</si>
  <si>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</si>
  <si>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</si>
  <si>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</si>
  <si>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</si>
  <si>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</si>
  <si>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</si>
  <si>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</si>
  <si>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</si>
  <si>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</si>
  <si>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</si>
  <si>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</si>
  <si>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</si>
  <si>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</si>
  <si>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</si>
  <si>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</si>
  <si>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</si>
  <si>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</si>
  <si>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</si>
  <si>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</si>
  <si>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</si>
  <si>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</si>
  <si>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</si>
  <si>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</si>
  <si>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</si>
  <si>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</si>
  <si>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</si>
  <si>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</si>
  <si>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</si>
  <si>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</si>
  <si>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</si>
  <si>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</si>
  <si>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</si>
  <si>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</si>
  <si>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</si>
  <si>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</si>
  <si>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</si>
  <si>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</si>
  <si>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</si>
  <si>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</si>
  <si>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</si>
  <si>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</si>
  <si>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</si>
  <si>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</si>
  <si>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</si>
  <si>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</si>
  <si>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</si>
  <si>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</si>
  <si>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</si>
  <si>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</si>
  <si>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</si>
  <si>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</si>
  <si>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</si>
  <si>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</si>
  <si>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</si>
  <si>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</si>
  <si>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</si>
  <si>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</si>
  <si>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</si>
  <si>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</si>
  <si>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</si>
  <si>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</si>
  <si>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</si>
  <si>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</si>
  <si>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</si>
  <si>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</si>
  <si>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</si>
  <si>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</si>
  <si>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</si>
  <si>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</si>
  <si>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</si>
  <si>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</si>
  <si>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</si>
  <si>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</si>
  <si>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</si>
  <si>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</si>
  <si>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</si>
  <si>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</si>
  <si>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</si>
  <si>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</si>
  <si>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</si>
  <si>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</si>
  <si>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</si>
  <si>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</si>
  <si>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</si>
  <si>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</si>
  <si>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</si>
  <si>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</si>
  <si>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</si>
  <si>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</si>
  <si>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</si>
  <si>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</si>
  <si>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</si>
  <si>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</si>
  <si>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</si>
  <si>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</si>
  <si>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</si>
  <si>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</si>
  <si>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</si>
  <si>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</si>
  <si>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</si>
  <si>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</si>
  <si>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</si>
  <si>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</si>
  <si>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</si>
  <si>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</si>
  <si>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</si>
  <si>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</si>
  <si>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</si>
  <si>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</si>
  <si>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</si>
  <si>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</si>
  <si>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</si>
  <si>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</si>
  <si>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</si>
  <si>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</si>
  <si>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</si>
  <si>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</si>
  <si>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</si>
  <si>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</si>
  <si>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</si>
  <si>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</si>
  <si>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</si>
  <si>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</si>
  <si>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</si>
  <si>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</si>
  <si>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</si>
  <si>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</si>
  <si>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</si>
  <si>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</si>
  <si>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</si>
  <si>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</si>
  <si>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</si>
  <si>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</si>
  <si>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</si>
  <si>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</si>
  <si>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</si>
  <si>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</si>
  <si>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</si>
  <si>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</si>
  <si>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</si>
  <si>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</si>
  <si>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</si>
  <si>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</si>
  <si>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</si>
  <si>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</si>
  <si>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</si>
  <si>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</si>
  <si>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</si>
  <si>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</si>
  <si>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</si>
  <si>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</si>
  <si>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</si>
  <si>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</si>
  <si>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</si>
  <si>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</si>
  <si>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</si>
  <si>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</si>
  <si>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</si>
  <si>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</si>
  <si>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</si>
  <si>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</si>
  <si>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</si>
  <si>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</si>
  <si>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</si>
  <si>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</si>
  <si>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</si>
  <si>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</si>
  <si>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</si>
  <si>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</si>
  <si>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</si>
  <si>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</si>
  <si>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</si>
  <si>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</si>
  <si>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</si>
  <si>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</si>
  <si>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</si>
  <si>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</si>
  <si>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</si>
  <si>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</si>
  <si>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</si>
  <si>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</si>
  <si>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</si>
  <si>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</si>
  <si>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</si>
  <si>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</si>
  <si>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</si>
  <si>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</si>
  <si>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</si>
  <si>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</si>
  <si>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</si>
  <si>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</si>
  <si>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</si>
  <si>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</si>
  <si>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</si>
  <si>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</si>
  <si>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</si>
  <si>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</si>
  <si>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</si>
  <si>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</si>
  <si>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</si>
  <si>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</si>
  <si>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</si>
  <si>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</si>
  <si>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</si>
  <si>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</si>
  <si>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</si>
  <si>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</si>
  <si>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</si>
  <si>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</si>
  <si>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</si>
  <si>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</si>
  <si>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</si>
  <si>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</si>
  <si>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</si>
  <si>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</si>
  <si>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</si>
  <si>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</si>
  <si>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</si>
  <si>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</si>
  <si>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</si>
  <si>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</si>
  <si>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</si>
  <si>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</si>
  <si>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</si>
  <si>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</si>
  <si>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</si>
  <si>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</si>
  <si>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</si>
  <si>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</si>
  <si>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</si>
  <si>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</si>
  <si>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</si>
  <si>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</si>
  <si>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</si>
  <si>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</si>
  <si>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</si>
  <si>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</si>
  <si>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</si>
  <si>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</si>
  <si>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</si>
  <si>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</si>
  <si>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</si>
  <si>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</si>
  <si>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</si>
  <si>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</si>
  <si>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</si>
  <si>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</si>
  <si>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</si>
  <si>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</si>
  <si>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</si>
  <si>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</si>
  <si>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</si>
  <si>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</si>
  <si>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</si>
  <si>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</si>
  <si>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</si>
  <si>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</si>
  <si>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</si>
  <si>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</si>
  <si>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</si>
  <si>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</si>
  <si>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</si>
  <si>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</si>
  <si>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</si>
  <si>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</si>
  <si>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</si>
  <si>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</si>
  <si>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</si>
  <si>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</si>
  <si>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</si>
  <si>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</si>
  <si>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</si>
  <si>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</si>
  <si>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</si>
  <si>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</si>
  <si>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</si>
  <si>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</si>
  <si>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</si>
  <si>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</si>
  <si>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</si>
  <si>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</si>
  <si>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</si>
  <si>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</si>
  <si>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</si>
  <si>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</si>
  <si>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</si>
  <si>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</si>
  <si>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</si>
  <si>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</si>
  <si>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</si>
  <si>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</si>
  <si>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</si>
  <si>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</si>
  <si>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</si>
  <si>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</si>
  <si>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</si>
  <si>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</si>
  <si>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</si>
  <si>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</si>
  <si>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</si>
  <si>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</si>
  <si>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</si>
  <si>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</si>
  <si>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</si>
  <si>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</si>
  <si>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</si>
  <si>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</si>
  <si>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</si>
  <si>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</si>
  <si>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</si>
  <si>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</si>
  <si>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</si>
  <si>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</si>
  <si>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</si>
  <si>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</si>
  <si>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</si>
  <si>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</si>
  <si>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</si>
  <si>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</si>
  <si>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</si>
  <si>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</si>
  <si>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</si>
  <si>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</si>
  <si>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</si>
  <si>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</si>
  <si>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</si>
  <si>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</si>
  <si>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</si>
  <si>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</si>
  <si>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</si>
  <si>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</si>
  <si>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</si>
  <si>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</si>
  <si>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</si>
  <si>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</si>
  <si>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</si>
  <si>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</si>
  <si>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</si>
  <si>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</si>
  <si>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</si>
  <si>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</si>
  <si>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</si>
  <si>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</si>
  <si>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</si>
  <si>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</si>
  <si>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</si>
  <si>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</si>
  <si>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</si>
  <si>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</si>
  <si>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</si>
  <si>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</si>
  <si>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</si>
  <si>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</si>
  <si>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</si>
  <si>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</si>
  <si>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</si>
  <si>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</si>
  <si>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</si>
  <si>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</si>
  <si>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</si>
  <si>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</si>
  <si>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</si>
  <si>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</si>
  <si>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</si>
  <si>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6月  30日</t>
    <phoneticPr fontId="3"/>
  </si>
  <si>
    <t>横浜市中区本町6丁目50番地の10</t>
    <phoneticPr fontId="3"/>
  </si>
  <si>
    <t>下水道河川局長　遠藤　賢也</t>
    <phoneticPr fontId="3"/>
  </si>
  <si>
    <t>横浜市下水道河川局西部水再生センター</t>
    <phoneticPr fontId="3"/>
  </si>
  <si>
    <t>横浜市戸塚区東俣野町２３１</t>
    <phoneticPr fontId="3"/>
  </si>
  <si>
    <t>045-671-3966</t>
    <phoneticPr fontId="3"/>
  </si>
  <si>
    <t>横浜市長</t>
    <phoneticPr fontId="3"/>
  </si>
  <si>
    <t>Ｆ－電気・ガス・熱供給・水道業</t>
    <phoneticPr fontId="3"/>
  </si>
  <si>
    <t>F-363下水道業</t>
    <phoneticPr fontId="3"/>
  </si>
  <si>
    <t>045-852-6471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</si>
</sst>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view="pageBreakPreview" topLeftCell="B63" zoomScaleNormal="100" zoomScaleSheetLayoutView="100" workbookViewId="0">
      <selection activeCell="R57" sqref="R5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458</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457</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7011</v>
      </c>
      <c r="N48" s="586"/>
      <c r="O48" s="587"/>
    </row>
    <row r="49" spans="3:21" ht="18" customHeight="1" x14ac:dyDescent="0.15">
      <c r="C49" s="564" t="s">
        <v>11</v>
      </c>
      <c r="D49" s="565"/>
      <c r="E49" s="566"/>
      <c r="F49" s="619" t="s">
        <v>456</v>
      </c>
      <c r="G49" s="620"/>
      <c r="H49" s="620"/>
      <c r="I49" s="620"/>
      <c r="J49" s="620"/>
      <c r="K49" s="620"/>
      <c r="L49" s="471" t="s">
        <v>172</v>
      </c>
      <c r="M49" s="474"/>
      <c r="N49" s="588" t="s">
        <v>461</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459</v>
      </c>
      <c r="G52" s="519"/>
      <c r="H52" s="519"/>
      <c r="I52" s="519"/>
      <c r="J52" s="36" t="s">
        <v>47</v>
      </c>
      <c r="K52" s="36"/>
      <c r="L52" s="520" t="s">
        <v>460</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30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463042.49999999994</v>
      </c>
      <c r="I63" s="293" t="s">
        <v>4</v>
      </c>
      <c r="J63" s="542" t="s">
        <v>324</v>
      </c>
      <c r="K63" s="543"/>
      <c r="L63" s="544"/>
      <c r="M63" s="534">
        <f>+別紙!AA14</f>
        <v>42.500000000000007</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42.400000000000006</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461037.4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463040</v>
      </c>
      <c r="E24" s="700"/>
      <c r="F24" s="700"/>
      <c r="G24" s="212" t="s">
        <v>198</v>
      </c>
      <c r="H24" s="678">
        <f>+F12</f>
        <v>461037.4</v>
      </c>
      <c r="I24" s="679"/>
      <c r="J24" s="212" t="s">
        <v>198</v>
      </c>
      <c r="K24" s="66"/>
      <c r="L24" s="63"/>
      <c r="M24" s="653"/>
      <c r="P24" s="640">
        <v>461000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37.4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37.4</v>
      </c>
      <c r="Q27" s="683"/>
      <c r="R27" s="683"/>
      <c r="S27" s="683"/>
      <c r="T27" s="54" t="s">
        <v>38</v>
      </c>
      <c r="U27" s="74"/>
      <c r="V27" s="74"/>
      <c r="Y27" s="72" t="s">
        <v>39</v>
      </c>
      <c r="Z27" s="75"/>
      <c r="AH27" s="63"/>
      <c r="AI27" s="63"/>
      <c r="AJ27" s="63"/>
      <c r="AK27" s="63"/>
      <c r="AL27" s="646">
        <f>+AH18+P27</f>
        <v>37.4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37.4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40</v>
      </c>
      <c r="E29" s="700"/>
      <c r="F29" s="700"/>
      <c r="G29" s="212" t="s">
        <v>198</v>
      </c>
      <c r="H29" s="678">
        <f>+AL27</f>
        <v>37.4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37.4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40</v>
      </c>
      <c r="E31" s="700"/>
      <c r="F31" s="700"/>
      <c r="G31" s="212" t="s">
        <v>198</v>
      </c>
      <c r="H31" s="678">
        <f>+AS24</f>
        <v>37.4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1"/>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1.7</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1.7</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1.7</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0.3</v>
      </c>
      <c r="E24" s="700"/>
      <c r="F24" s="700"/>
      <c r="G24" s="212" t="s">
        <v>198</v>
      </c>
      <c r="H24" s="678">
        <f>+F12</f>
        <v>0.3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0.3</v>
      </c>
      <c r="Q27" s="683"/>
      <c r="R27" s="683"/>
      <c r="S27" s="683"/>
      <c r="T27" s="54" t="s">
        <v>38</v>
      </c>
      <c r="U27" s="74"/>
      <c r="V27" s="74"/>
      <c r="Y27" s="72" t="s">
        <v>39</v>
      </c>
      <c r="Z27" s="75"/>
      <c r="AH27" s="63"/>
      <c r="AI27" s="63"/>
      <c r="AJ27" s="63"/>
      <c r="AK27" s="63"/>
      <c r="AL27" s="646">
        <f>+AH18+P27</f>
        <v>0.3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0.3</v>
      </c>
      <c r="E29" s="700"/>
      <c r="F29" s="700"/>
      <c r="G29" s="212" t="s">
        <v>198</v>
      </c>
      <c r="H29" s="678">
        <f>+AL27</f>
        <v>0.3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0.3</v>
      </c>
      <c r="E31" s="700"/>
      <c r="F31" s="700"/>
      <c r="G31" s="212" t="s">
        <v>198</v>
      </c>
      <c r="H31" s="678">
        <f>+AS24</f>
        <v>0.3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9"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v>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3" zoomScaleNormal="100" workbookViewId="0">
      <selection activeCell="D34" sqref="D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0.1</v>
      </c>
      <c r="E24" s="700"/>
      <c r="F24" s="700"/>
      <c r="G24" s="212" t="s">
        <v>198</v>
      </c>
      <c r="H24" s="678">
        <f>+F12</f>
        <v>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0.1</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0.2</v>
      </c>
      <c r="E24" s="700"/>
      <c r="F24" s="700"/>
      <c r="G24" s="212" t="s">
        <v>198</v>
      </c>
      <c r="H24" s="678">
        <f>+F12</f>
        <v>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0.2</v>
      </c>
      <c r="Q27" s="683"/>
      <c r="R27" s="683"/>
      <c r="S27" s="683"/>
      <c r="T27" s="54" t="s">
        <v>38</v>
      </c>
      <c r="U27" s="74"/>
      <c r="V27" s="74"/>
      <c r="Y27" s="72" t="s">
        <v>39</v>
      </c>
      <c r="Z27" s="75"/>
      <c r="AH27" s="63"/>
      <c r="AI27" s="63"/>
      <c r="AJ27" s="63"/>
      <c r="AK27" s="63"/>
      <c r="AL27" s="646">
        <f>+AH18+P27</f>
        <v>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0.2</v>
      </c>
      <c r="E29" s="700"/>
      <c r="F29" s="700"/>
      <c r="G29" s="212" t="s">
        <v>198</v>
      </c>
      <c r="H29" s="678">
        <f>+AL27</f>
        <v>0.2</v>
      </c>
      <c r="I29" s="679"/>
      <c r="J29" s="212" t="s">
        <v>198</v>
      </c>
      <c r="M29" s="652"/>
      <c r="P29" s="66"/>
      <c r="Q29" s="158"/>
      <c r="R29" s="61" t="s">
        <v>183</v>
      </c>
      <c r="S29" s="654" t="s">
        <v>33</v>
      </c>
      <c r="T29" s="668"/>
      <c r="U29" s="668"/>
      <c r="V29" s="669"/>
      <c r="W29" s="58"/>
      <c r="X29" s="76"/>
      <c r="Y29" s="684" t="s">
        <v>258</v>
      </c>
      <c r="Z29" s="685"/>
      <c r="AA29" s="640">
        <v>0.1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0.1</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横浜市下水道河川局西部水再生センター</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Q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横浜市下水道河川局西部水再生センター</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463040</v>
      </c>
      <c r="I9" s="393">
        <f>IF(OR(ｳ.廃油!D24&gt;0,ｳ.廃油!D24&lt;0),ｳ.廃油!D24,IF(I$19&gt;0,"0",0))</f>
        <v>1.7</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0.3</v>
      </c>
      <c r="M9" s="393">
        <f>IF(OR(ｷ.紙くず!D24&gt;0,ｷ.紙くず!D24&lt;0),ｷ.紙くず!D24,IF(M$19&gt;0,"0",0))</f>
        <v>0</v>
      </c>
      <c r="N9" s="393">
        <f>IF(OR(ｸ.木くず!D24&gt;0,ｸ.木くず!D24&lt;0),ｸ.木くず!D24,IF(N$19&gt;0,"0",0))</f>
        <v>0.1</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0.1</v>
      </c>
      <c r="S9" s="393">
        <f>IF(OR(ｽ.金属くず!D24&gt;0,ｽ.金属くず!D24&lt;0),ｽ.金属くず!D24,IF(S$19&gt;0,"0",0))</f>
        <v>0.1</v>
      </c>
      <c r="T9" s="393">
        <f>IF(OR(ｾ.ｶﾞﾗｽ･ｺﾝｸﾘ･陶磁器くず!D24&gt;0,ｾ.ｶﾞﾗｽ･ｺﾝｸﾘ･陶磁器くず!D24&lt;0),ｾ.ｶﾞﾗｽ･ｺﾝｸﾘ･陶磁器くず!D24,IF(T$19&gt;0,"0",0))</f>
        <v>0.2</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463042.49999999994</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t="str">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t="str">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t="str">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t="str">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40</v>
      </c>
      <c r="I14" s="399">
        <f>IF(OR(ｳ.廃油!D29&gt;0,ｳ.廃油!D29&lt;0),ｳ.廃油!D29,IF(I$19&gt;0,"0",0))</f>
        <v>1.7</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0.3</v>
      </c>
      <c r="M14" s="399">
        <f>IF(OR(ｷ.紙くず!D29&gt;0,ｷ.紙くず!D29&lt;0),ｷ.紙くず!D29,IF(M$19&gt;0,"0",0))</f>
        <v>0</v>
      </c>
      <c r="N14" s="399">
        <f>IF(OR(ｸ.木くず!D29&gt;0,ｸ.木くず!D29&lt;0),ｸ.木くず!D29,IF(N$19&gt;0,"0",0))</f>
        <v>0.1</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0.1</v>
      </c>
      <c r="S14" s="399">
        <f>IF(OR(ｽ.金属くず!D29&gt;0,ｽ.金属くず!D29&lt;0),ｽ.金属くず!D29,IF(S$19&gt;0,"0",0))</f>
        <v>0.1</v>
      </c>
      <c r="T14" s="399">
        <f>IF(OR(ｾ.ｶﾞﾗｽ･ｺﾝｸﾘ･陶磁器くず!D29&gt;0,ｾ.ｶﾞﾗｽ･ｺﾝｸﾘ･陶磁器くず!D29&lt;0),ｾ.ｶﾞﾗｽ･ｺﾝｸﾘ･陶磁器くず!D29,IF(T$19&gt;0,"0",0))</f>
        <v>0.2</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42.500000000000007</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t="str">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40</v>
      </c>
      <c r="I16" s="399">
        <f>IF(OR(ｳ.廃油!D31&gt;0,ｳ.廃油!D31&lt;0),ｳ.廃油!D31,IF(I$19&gt;0,"0",0))</f>
        <v>1.7</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0.3</v>
      </c>
      <c r="M16" s="399">
        <f>IF(OR(ｷ.紙くず!D31&gt;0,ｷ.紙くず!D31&lt;0),ｷ.紙くず!D31,IF(M$19&gt;0,"0",0))</f>
        <v>0</v>
      </c>
      <c r="N16" s="399">
        <f>IF(OR(ｸ.木くず!D31&gt;0,ｸ.木くず!D31&lt;0),ｸ.木くず!D31,IF(N$19&gt;0,"0",0))</f>
        <v>0.1</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0.1</v>
      </c>
      <c r="S16" s="399">
        <f>IF(OR(ｽ.金属くず!D31&gt;0,ｽ.金属くず!D31&lt;0),ｽ.金属くず!D31,IF(S$19&gt;0,"0",0))</f>
        <v>0.1</v>
      </c>
      <c r="T16" s="399">
        <f>IF(OR(ｾ.ｶﾞﾗｽ･ｺﾝｸﾘ･陶磁器くず!D31&gt;0,ｾ.ｶﾞﾗｽ･ｺﾝｸﾘ･陶磁器くず!D31&lt;0),ｾ.ｶﾞﾗｽ･ｺﾝｸﾘ･陶磁器くず!D31,IF(T$19&gt;0,"0",0))</f>
        <v>0.1</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42.400000000000006</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t="str">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t="str">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461037.4</v>
      </c>
      <c r="I19" s="405">
        <f t="shared" si="1"/>
        <v>0</v>
      </c>
      <c r="J19" s="405">
        <f t="shared" si="1"/>
        <v>0</v>
      </c>
      <c r="K19" s="405">
        <f t="shared" si="1"/>
        <v>0</v>
      </c>
      <c r="L19" s="405">
        <f t="shared" si="1"/>
        <v>0.3</v>
      </c>
      <c r="M19" s="405">
        <f t="shared" si="1"/>
        <v>0</v>
      </c>
      <c r="N19" s="405">
        <f t="shared" si="1"/>
        <v>0</v>
      </c>
      <c r="O19" s="405">
        <f t="shared" si="1"/>
        <v>0</v>
      </c>
      <c r="P19" s="405">
        <f t="shared" si="1"/>
        <v>0</v>
      </c>
      <c r="Q19" s="405">
        <f t="shared" si="1"/>
        <v>0</v>
      </c>
      <c r="R19" s="405">
        <f t="shared" si="1"/>
        <v>0.1</v>
      </c>
      <c r="S19" s="405">
        <f t="shared" si="1"/>
        <v>0.1</v>
      </c>
      <c r="T19" s="405">
        <f t="shared" si="1"/>
        <v>0.2</v>
      </c>
      <c r="U19" s="405">
        <f t="shared" si="1"/>
        <v>0</v>
      </c>
      <c r="V19" s="405">
        <f t="shared" si="1"/>
        <v>0</v>
      </c>
      <c r="W19" s="405">
        <f t="shared" si="1"/>
        <v>0</v>
      </c>
      <c r="X19" s="405">
        <f t="shared" si="1"/>
        <v>0</v>
      </c>
      <c r="Y19" s="405">
        <f t="shared" si="1"/>
        <v>0</v>
      </c>
      <c r="Z19" s="406">
        <f t="shared" si="1"/>
        <v>0</v>
      </c>
      <c r="AA19" s="407">
        <f t="shared" ref="AA19:AA25" si="2">SUM(G19:Z19)</f>
        <v>461038.1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461000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461000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37.4</v>
      </c>
      <c r="I37" s="441">
        <f t="shared" si="8"/>
        <v>0</v>
      </c>
      <c r="J37" s="441">
        <f t="shared" si="8"/>
        <v>0</v>
      </c>
      <c r="K37" s="441">
        <f t="shared" si="8"/>
        <v>0</v>
      </c>
      <c r="L37" s="441">
        <f t="shared" si="8"/>
        <v>0.3</v>
      </c>
      <c r="M37" s="441">
        <f t="shared" si="8"/>
        <v>0</v>
      </c>
      <c r="N37" s="441">
        <f t="shared" si="8"/>
        <v>0</v>
      </c>
      <c r="O37" s="441">
        <f t="shared" si="8"/>
        <v>0</v>
      </c>
      <c r="P37" s="441">
        <f t="shared" si="8"/>
        <v>0</v>
      </c>
      <c r="Q37" s="441">
        <f t="shared" si="8"/>
        <v>0</v>
      </c>
      <c r="R37" s="441">
        <f t="shared" si="8"/>
        <v>0.1</v>
      </c>
      <c r="S37" s="441">
        <f t="shared" si="8"/>
        <v>0.1</v>
      </c>
      <c r="T37" s="441">
        <f t="shared" si="8"/>
        <v>0.2</v>
      </c>
      <c r="U37" s="441">
        <f t="shared" si="8"/>
        <v>0</v>
      </c>
      <c r="V37" s="441">
        <f t="shared" si="8"/>
        <v>0</v>
      </c>
      <c r="W37" s="441">
        <f t="shared" si="8"/>
        <v>0</v>
      </c>
      <c r="X37" s="441">
        <f t="shared" si="8"/>
        <v>0</v>
      </c>
      <c r="Y37" s="441">
        <f t="shared" si="8"/>
        <v>0</v>
      </c>
      <c r="Z37" s="442">
        <f t="shared" si="8"/>
        <v>0</v>
      </c>
      <c r="AA37" s="443">
        <f t="shared" si="4"/>
        <v>38.1</v>
      </c>
    </row>
    <row r="38" spans="2:27" ht="24" customHeight="1" x14ac:dyDescent="0.15">
      <c r="B38" s="182"/>
      <c r="C38" s="752"/>
      <c r="D38" s="225"/>
      <c r="E38" s="223" t="s">
        <v>262</v>
      </c>
      <c r="F38" s="469"/>
      <c r="G38" s="432">
        <f t="shared" ref="G38:Z38" si="9">SUM(G39:G41)</f>
        <v>0</v>
      </c>
      <c r="H38" s="432">
        <f t="shared" si="9"/>
        <v>37.4</v>
      </c>
      <c r="I38" s="432">
        <f t="shared" si="9"/>
        <v>0</v>
      </c>
      <c r="J38" s="432">
        <f t="shared" si="9"/>
        <v>0</v>
      </c>
      <c r="K38" s="432">
        <f t="shared" si="9"/>
        <v>0</v>
      </c>
      <c r="L38" s="432">
        <f t="shared" si="9"/>
        <v>0.3</v>
      </c>
      <c r="M38" s="432">
        <f t="shared" si="9"/>
        <v>0</v>
      </c>
      <c r="N38" s="432">
        <f t="shared" si="9"/>
        <v>0</v>
      </c>
      <c r="O38" s="432">
        <f t="shared" si="9"/>
        <v>0</v>
      </c>
      <c r="P38" s="432">
        <f t="shared" si="9"/>
        <v>0</v>
      </c>
      <c r="Q38" s="432">
        <f t="shared" si="9"/>
        <v>0</v>
      </c>
      <c r="R38" s="432">
        <f t="shared" si="9"/>
        <v>0.1</v>
      </c>
      <c r="S38" s="432">
        <f t="shared" si="9"/>
        <v>0.1</v>
      </c>
      <c r="T38" s="432">
        <f t="shared" si="9"/>
        <v>0.2</v>
      </c>
      <c r="U38" s="432">
        <f t="shared" si="9"/>
        <v>0</v>
      </c>
      <c r="V38" s="432">
        <f t="shared" si="9"/>
        <v>0</v>
      </c>
      <c r="W38" s="432">
        <f t="shared" si="9"/>
        <v>0</v>
      </c>
      <c r="X38" s="432">
        <f t="shared" si="9"/>
        <v>0</v>
      </c>
      <c r="Y38" s="432">
        <f t="shared" si="9"/>
        <v>0</v>
      </c>
      <c r="Z38" s="433">
        <f t="shared" si="9"/>
        <v>0</v>
      </c>
      <c r="AA38" s="434">
        <f t="shared" si="4"/>
        <v>38.1</v>
      </c>
    </row>
    <row r="39" spans="2:27" ht="24" customHeight="1" x14ac:dyDescent="0.15">
      <c r="B39" s="182"/>
      <c r="C39" s="752"/>
      <c r="D39" s="226"/>
      <c r="E39" s="221"/>
      <c r="F39" s="219" t="s">
        <v>235</v>
      </c>
      <c r="G39" s="435">
        <f>+ｱ.燃え殻!$AA$28</f>
        <v>0</v>
      </c>
      <c r="H39" s="435">
        <f>+ｲ.汚泥!$AA$28</f>
        <v>37.4</v>
      </c>
      <c r="I39" s="435">
        <f>+ｳ.廃油!$AA$28</f>
        <v>0</v>
      </c>
      <c r="J39" s="435">
        <f>+ｴ.廃酸!$AA$28</f>
        <v>0</v>
      </c>
      <c r="K39" s="435">
        <f>+ｵ.廃ｱﾙｶﾘ!$AA$28</f>
        <v>0</v>
      </c>
      <c r="L39" s="435">
        <f>+ｶ.廃ﾌﾟﾗ類!$AA$28</f>
        <v>0.3</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37.9</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0.1</v>
      </c>
      <c r="S40" s="435">
        <f>+ｽ.金属くず!$AA$29</f>
        <v>0</v>
      </c>
      <c r="T40" s="435">
        <f>+ｾ.ｶﾞﾗｽ･ｺﾝｸﾘ･陶磁器くず!$AA$29</f>
        <v>0.1</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0.2</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37.4</v>
      </c>
      <c r="I43" s="444">
        <f>+ｳ.廃油!$AL$27</f>
        <v>0</v>
      </c>
      <c r="J43" s="444">
        <f>+ｴ.廃酸!$AL$27</f>
        <v>0</v>
      </c>
      <c r="K43" s="444">
        <f>+ｵ.廃ｱﾙｶﾘ!$AL$27</f>
        <v>0</v>
      </c>
      <c r="L43" s="444">
        <f>+ｶ.廃ﾌﾟﾗ類!$AL$27</f>
        <v>0.3</v>
      </c>
      <c r="M43" s="444">
        <f>+ｷ.紙くず!$AL$27</f>
        <v>0</v>
      </c>
      <c r="N43" s="444">
        <f>+ｸ.木くず!$AL$27</f>
        <v>0</v>
      </c>
      <c r="O43" s="444">
        <f>+ｹ.繊維くず!$AL$27</f>
        <v>0</v>
      </c>
      <c r="P43" s="444">
        <f>+ｺ.動植物性残さ!$AL$27</f>
        <v>0</v>
      </c>
      <c r="Q43" s="444">
        <f>+ｻ.動物系固形不要物!$AL$27</f>
        <v>0</v>
      </c>
      <c r="R43" s="444">
        <f>+ｼ.ｺﾞﾑくず!$AL$27</f>
        <v>0.1</v>
      </c>
      <c r="S43" s="444">
        <f>+ｽ.金属くず!$AL$27</f>
        <v>0.1</v>
      </c>
      <c r="T43" s="444">
        <f>+ｾ.ｶﾞﾗｽ･ｺﾝｸﾘ･陶磁器くず!$AL$27</f>
        <v>0.2</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38.1</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37.4</v>
      </c>
      <c r="I45" s="450">
        <f>+ｳ.廃油!$AS$24</f>
        <v>0</v>
      </c>
      <c r="J45" s="450">
        <f>+ｴ.廃酸!$AS$24</f>
        <v>0</v>
      </c>
      <c r="K45" s="450">
        <f>+ｵ.廃ｱﾙｶﾘ!$AS$24</f>
        <v>0</v>
      </c>
      <c r="L45" s="450">
        <f>+ｶ.廃ﾌﾟﾗ類!$AS$24</f>
        <v>0.3</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37.9</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924077.4</v>
      </c>
      <c r="I55" s="506">
        <f t="shared" si="10"/>
        <v>1.7</v>
      </c>
      <c r="J55" s="506">
        <f t="shared" si="10"/>
        <v>0</v>
      </c>
      <c r="K55" s="506">
        <f t="shared" si="10"/>
        <v>0</v>
      </c>
      <c r="L55" s="506">
        <f t="shared" si="10"/>
        <v>0.6</v>
      </c>
      <c r="M55" s="506">
        <f t="shared" si="10"/>
        <v>0</v>
      </c>
      <c r="N55" s="506">
        <f t="shared" si="10"/>
        <v>0.1</v>
      </c>
      <c r="O55" s="506">
        <f t="shared" si="10"/>
        <v>0</v>
      </c>
      <c r="P55" s="506">
        <f t="shared" si="10"/>
        <v>0</v>
      </c>
      <c r="Q55" s="506">
        <f t="shared" si="10"/>
        <v>0</v>
      </c>
      <c r="R55" s="506">
        <f t="shared" si="10"/>
        <v>0.2</v>
      </c>
      <c r="S55" s="506">
        <f t="shared" si="10"/>
        <v>0.2</v>
      </c>
      <c r="T55" s="506">
        <f t="shared" si="10"/>
        <v>0.4</v>
      </c>
      <c r="U55" s="506">
        <f t="shared" si="10"/>
        <v>0</v>
      </c>
      <c r="V55" s="506">
        <f t="shared" si="10"/>
        <v>0</v>
      </c>
      <c r="W55" s="506">
        <f t="shared" si="10"/>
        <v>0</v>
      </c>
      <c r="X55" s="506">
        <f t="shared" si="10"/>
        <v>0</v>
      </c>
      <c r="Y55" s="506">
        <f t="shared" si="10"/>
        <v>0</v>
      </c>
      <c r="Z55" s="506">
        <f t="shared" si="10"/>
        <v>0</v>
      </c>
      <c r="AA55" s="507">
        <f>+AA9+AA19+AA20</f>
        <v>924080.59999999986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30日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横浜市中区本町6丁目50番地の10</v>
      </c>
      <c r="K16" s="806"/>
      <c r="L16" s="807"/>
      <c r="M16" s="807"/>
      <c r="N16" s="807"/>
      <c r="O16" s="808"/>
    </row>
    <row r="17" spans="1:48" ht="26.25" customHeight="1" x14ac:dyDescent="0.15">
      <c r="C17" s="249"/>
      <c r="D17" s="250"/>
      <c r="E17" s="250"/>
      <c r="F17" s="250"/>
      <c r="G17" s="250"/>
      <c r="H17" s="254" t="s">
        <v>7</v>
      </c>
      <c r="I17" s="254"/>
      <c r="J17" s="806" t="str">
        <f>+表紙!J40</f>
        <v>下水道河川局長　遠藤　賢也</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045-671-3966</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横浜市下水道河川局西部水再生センター</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7011</v>
      </c>
      <c r="N25" s="859"/>
      <c r="O25" s="860"/>
    </row>
    <row r="26" spans="1:48" ht="18" customHeight="1" x14ac:dyDescent="0.15">
      <c r="C26" s="839" t="s">
        <v>11</v>
      </c>
      <c r="D26" s="840"/>
      <c r="E26" s="841"/>
      <c r="F26" s="833" t="str">
        <f>+表紙!F49</f>
        <v>横浜市戸塚区東俣野町２３１</v>
      </c>
      <c r="G26" s="834"/>
      <c r="H26" s="834"/>
      <c r="I26" s="834"/>
      <c r="J26" s="834"/>
      <c r="K26" s="834"/>
      <c r="L26" s="139" t="s">
        <v>172</v>
      </c>
      <c r="M26" s="259"/>
      <c r="N26" s="837" t="str">
        <f>IF(+表紙!N49="","",+表紙!N49)</f>
        <v>045-852-6471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Ｆ－電気・ガス・熱供給・水道業</v>
      </c>
      <c r="G29" s="862"/>
      <c r="H29" s="862"/>
      <c r="I29" s="862"/>
      <c r="J29" s="370" t="s">
        <v>47</v>
      </c>
      <c r="K29" s="370"/>
      <c r="L29" s="863" t="str">
        <f>+表紙!L52</f>
        <v>F-363下水道業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30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463042.49999999994</v>
      </c>
      <c r="I40" s="293" t="s">
        <v>4</v>
      </c>
      <c r="J40" s="542" t="s">
        <v>324</v>
      </c>
      <c r="K40" s="543"/>
      <c r="L40" s="544"/>
      <c r="M40" s="865">
        <f>+表紙!M63</f>
        <v>42.500000000000007</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42.400000000000006</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2024-08-15T02:47:55Z</dcterms:modified>
</cp:coreProperties>
</file>