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19440" windowHeight="1500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<sst xmlns="http://schemas.openxmlformats.org/spreadsheetml/2006/main" count="3173" uniqueCount="459">
  <si>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</si>
  <si>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</si>
  <si>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</si>
  <si>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</si>
  <si>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</si>
  <si>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</si>
  <si>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</si>
  <si>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</si>
  <si>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</si>
  <si>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</si>
  <si>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</si>
  <si>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</si>
  <si>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</si>
  <si>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</si>
  <si>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</si>
  <si>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</si>
  <si>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</si>
  <si>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</si>
  <si>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</si>
  <si>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</si>
  <si>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</si>
  <si>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</si>
  <si>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</si>
  <si>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</si>
  <si>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</si>
  <si>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</si>
  <si>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</si>
  <si>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</si>
  <si>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</si>
  <si>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</si>
  <si>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</si>
  <si>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</si>
  <si>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</si>
  <si>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</si>
  <si>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</si>
  <si>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</si>
  <si>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</si>
  <si>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</si>
  <si>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</si>
  <si>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</si>
  <si>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</si>
  <si>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</si>
  <si>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</si>
  <si>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</si>
  <si>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</si>
  <si>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</si>
  <si>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</si>
  <si>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</si>
  <si>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</si>
  <si>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</si>
  <si>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</si>
  <si>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</si>
  <si>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</si>
  <si>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</si>
  <si>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</si>
  <si>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</si>
  <si>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</si>
  <si>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</si>
  <si>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</si>
  <si>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</si>
  <si>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</si>
  <si>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</si>
  <si>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</si>
  <si>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</si>
  <si>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</si>
  <si>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</si>
  <si>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</si>
  <si>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</si>
  <si>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</si>
  <si>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</si>
  <si>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</si>
  <si>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</si>
  <si>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</si>
  <si>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</si>
  <si>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</si>
  <si>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</si>
  <si>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</si>
  <si>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</si>
  <si>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</si>
  <si>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</si>
  <si>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</si>
  <si>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</si>
  <si>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</si>
  <si>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</si>
  <si>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</si>
  <si>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</si>
  <si>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</si>
  <si>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</si>
  <si>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</si>
  <si>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</si>
  <si>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</si>
  <si>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</si>
  <si>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</si>
  <si>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</si>
  <si>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</si>
  <si>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</si>
  <si>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</si>
  <si>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</si>
  <si>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</si>
  <si>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</si>
  <si>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</si>
  <si>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</si>
  <si>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</si>
  <si>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</si>
  <si>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</si>
  <si>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</si>
  <si>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</si>
  <si>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</si>
  <si>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</si>
  <si>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</si>
  <si>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</si>
  <si>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</si>
  <si>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</si>
  <si>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</si>
  <si>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</si>
  <si>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</si>
  <si>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</si>
  <si>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</si>
  <si>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</si>
  <si>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</si>
  <si>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</si>
  <si>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</si>
  <si>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</si>
  <si>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</si>
  <si>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</si>
  <si>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</si>
  <si>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</si>
  <si>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</si>
  <si>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</si>
  <si>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</si>
  <si>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</si>
  <si>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</si>
  <si>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</si>
  <si>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</si>
  <si>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</si>
  <si>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</si>
  <si>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</si>
  <si>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</si>
  <si>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</si>
  <si>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</si>
  <si>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</si>
  <si>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</si>
  <si>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</si>
  <si>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</si>
  <si>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</si>
  <si>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</si>
  <si>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</si>
  <si>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</si>
  <si>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</si>
  <si>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</si>
  <si>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</si>
  <si>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</si>
  <si>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</si>
  <si>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</si>
  <si>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</si>
  <si>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</si>
  <si>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</si>
  <si>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</si>
  <si>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</si>
  <si>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</si>
  <si>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</si>
  <si>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</si>
  <si>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</si>
  <si>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</si>
  <si>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</si>
  <si>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</si>
  <si>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</si>
  <si>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</si>
  <si>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</si>
  <si>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</si>
  <si>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</si>
  <si>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</si>
  <si>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</si>
  <si>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</si>
  <si>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</si>
  <si>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</si>
  <si>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</si>
  <si>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</si>
  <si>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</si>
  <si>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</si>
  <si>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</si>
  <si>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</si>
  <si>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</si>
  <si>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</si>
  <si>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</si>
  <si>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</si>
  <si>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</si>
  <si>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</si>
  <si>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</si>
  <si>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</si>
  <si>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</si>
  <si>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</si>
  <si>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</si>
  <si>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</si>
  <si>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</si>
  <si>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</si>
  <si>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</si>
  <si>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</si>
  <si>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</si>
  <si>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</si>
  <si>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</si>
  <si>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</si>
  <si>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</si>
  <si>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</si>
  <si>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</si>
  <si>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</si>
  <si>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</si>
  <si>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</si>
  <si>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</si>
  <si>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</si>
  <si>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</si>
  <si>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</si>
  <si>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</si>
  <si>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</si>
  <si>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</si>
  <si>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</si>
  <si>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</si>
  <si>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</si>
  <si>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</si>
  <si>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</si>
  <si>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</si>
  <si>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</si>
  <si>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</si>
  <si>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</si>
  <si>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</si>
  <si>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</si>
  <si>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</si>
  <si>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</si>
  <si>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</si>
  <si>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</si>
  <si>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</si>
  <si>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</si>
  <si>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</si>
  <si>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</si>
  <si>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</si>
  <si>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</si>
  <si>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</si>
  <si>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</si>
  <si>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</si>
  <si>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</si>
  <si>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</si>
  <si>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</si>
  <si>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</si>
  <si>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</si>
  <si>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</si>
  <si>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</si>
  <si>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</si>
  <si>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</si>
  <si>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</si>
  <si>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</si>
  <si>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</si>
  <si>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</si>
  <si>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</si>
  <si>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</si>
  <si>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</si>
  <si>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</si>
  <si>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</si>
  <si>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</si>
  <si>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</si>
  <si>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</si>
  <si>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</si>
  <si>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</si>
  <si>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</si>
  <si>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</si>
  <si>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</si>
  <si>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</si>
  <si>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</si>
  <si>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</si>
  <si>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</si>
  <si>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</si>
  <si>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</si>
  <si>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</si>
  <si>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</si>
  <si>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</si>
  <si>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</si>
  <si>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</si>
  <si>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</si>
  <si>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</si>
  <si>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</si>
  <si>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</si>
  <si>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</si>
  <si>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</si>
  <si>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</si>
  <si>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</si>
  <si>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</si>
  <si>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</si>
  <si>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</si>
  <si>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</si>
  <si>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</si>
  <si>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</si>
  <si>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</si>
  <si>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</si>
  <si>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</si>
  <si>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</si>
  <si>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</si>
  <si>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</si>
  <si>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</si>
  <si>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</si>
  <si>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</si>
  <si>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</si>
  <si>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</si>
  <si>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</si>
  <si>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</si>
  <si>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</si>
  <si>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</si>
  <si>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</si>
  <si>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</si>
  <si>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</si>
  <si>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</si>
  <si>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</si>
  <si>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</si>
  <si>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</si>
  <si>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</si>
  <si>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</si>
  <si>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</si>
  <si>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</si>
  <si>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</si>
  <si>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</si>
  <si>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</si>
  <si>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</si>
  <si>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</si>
  <si>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</si>
  <si>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</si>
  <si>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</si>
  <si>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</si>
  <si>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</si>
  <si>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</si>
  <si>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</si>
  <si>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</si>
  <si>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</si>
  <si>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</si>
  <si>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</si>
  <si>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</si>
  <si>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</si>
  <si>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</si>
  <si>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</si>
  <si>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</si>
  <si>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</si>
  <si>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</si>
  <si>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</si>
  <si>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</si>
  <si>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</si>
  <si>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</si>
  <si>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</si>
  <si>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</si>
  <si>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</si>
  <si>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</si>
  <si>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</si>
  <si>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</si>
  <si>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</si>
  <si>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</si>
  <si>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</si>
  <si>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</si>
  <si>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</si>
  <si>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</si>
  <si>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</si>
  <si>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</si>
  <si>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</si>
  <si>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</si>
  <si>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</si>
  <si>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</si>
  <si>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</si>
  <si>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</si>
  <si>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</si>
  <si>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</si>
  <si>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</si>
  <si>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</si>
  <si>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</si>
  <si>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</si>
  <si>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</si>
  <si>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</si>
  <si>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</si>
  <si>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</si>
  <si>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</si>
  <si>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</si>
  <si>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</si>
  <si>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</si>
  <si>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</si>
  <si>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</si>
  <si>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</si>
  <si>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</si>
  <si>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</si>
  <si>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</si>
  <si>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</si>
  <si>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</si>
  <si>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</si>
  <si>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</si>
  <si>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</si>
  <si>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</si>
  <si>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</si>
  <si>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</si>
  <si>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</si>
  <si>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</si>
  <si>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</si>
  <si>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</si>
  <si>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</si>
  <si>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</si>
  <si>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</si>
  <si>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</si>
  <si>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</si>
  <si>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</si>
  <si>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</si>
  <si>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</si>
  <si>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</si>
  <si>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</si>
  <si>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</si>
  <si>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</si>
  <si>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</si>
  <si>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</si>
  <si>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</si>
  <si>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</si>
  <si>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</si>
  <si>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</si>
  <si>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</si>
  <si>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</si>
  <si>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</si>
  <si>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</si>
  <si>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</si>
  <si>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</si>
  <si>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</si>
  <si>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</si>
  <si>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</si>
  <si>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</si>
  <si>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</si>
  <si>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</si>
  <si>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</si>
  <si>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</si>
  <si>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</si>
  <si>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</si>
  <si>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</si>
  <si>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</si>
  <si>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</si>
  <si>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</si>
  <si>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</si>
  <si>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</si>
  <si>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</si>
  <si>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</si>
  <si>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</si>
  <si>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</si>
  <si>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</si>
  <si>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</si>
  <si>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</si>
  <si>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</si>
  <si>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</si>
  <si>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</si>
  <si>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土木工事</t>
    <rPh sb="0" eb="1">
      <t>ド</t>
    </rPh>
    <rPh sb="1" eb="4">
      <t>モクコウジ</t>
    </rPh>
    <phoneticPr fontId="3"/>
  </si>
  <si>
    <t>新規</t>
    <rPh sb="0" eb="2">
      <t>シンキ</t>
    </rPh>
    <phoneticPr fontId="3"/>
  </si>
  <si>
    <t>横浜市旭区市沢町337-19</t>
    <rPh sb="0" eb="3">
      <t>ヨコハマシ</t>
    </rPh>
    <rPh sb="3" eb="5">
      <t>アサヒク</t>
    </rPh>
    <rPh sb="5" eb="7">
      <t>イチサワ</t>
    </rPh>
    <rPh sb="7" eb="8">
      <t>チョウ</t>
    </rPh>
    <phoneticPr fontId="3"/>
  </si>
  <si>
    <t>045-371-1927</t>
    <phoneticPr fontId="3"/>
  </si>
  <si>
    <t>株式会社水村建設</t>
    <rPh sb="0" eb="2">
      <t>カブシキ</t>
    </rPh>
    <rPh sb="2" eb="4">
      <t>カイシャ</t>
    </rPh>
    <rPh sb="4" eb="6">
      <t>ミズムラ</t>
    </rPh>
    <rPh sb="6" eb="8">
      <t>ケンセツ</t>
    </rPh>
    <phoneticPr fontId="3"/>
  </si>
  <si>
    <t>20名</t>
    <rPh sb="2" eb="3">
      <t>メイ</t>
    </rPh>
    <phoneticPr fontId="3"/>
  </si>
  <si>
    <t>汚泥⇒脱水・混練⇒再資源化
廃プラスチック類⇒破砕⇒再資源化
木くず⇒破砕⇒再資源化
金属くず⇒破砕選別⇒再資源
ガラス・コンクリ・陶磁器くず⇒破砕⇒再資源化
がれき類⇒破砕⇒再資源化
混合廃棄物⇒破砕選別⇒再資源化</t>
    <rPh sb="0" eb="2">
      <t>オデイ</t>
    </rPh>
    <rPh sb="3" eb="5">
      <t>ダッスイ</t>
    </rPh>
    <rPh sb="6" eb="8">
      <t>コンレン</t>
    </rPh>
    <rPh sb="9" eb="13">
      <t>サイシゲンカ</t>
    </rPh>
    <rPh sb="14" eb="15">
      <t>ハイ</t>
    </rPh>
    <rPh sb="21" eb="22">
      <t>ルイ</t>
    </rPh>
    <rPh sb="23" eb="25">
      <t>ハサイ</t>
    </rPh>
    <rPh sb="26" eb="30">
      <t>サイシゲンカ</t>
    </rPh>
    <rPh sb="31" eb="32">
      <t>キ</t>
    </rPh>
    <rPh sb="35" eb="37">
      <t>ハサイ</t>
    </rPh>
    <rPh sb="38" eb="42">
      <t>サイシゲンカ</t>
    </rPh>
    <rPh sb="43" eb="45">
      <t>キンゾク</t>
    </rPh>
    <rPh sb="48" eb="50">
      <t>ハサイ</t>
    </rPh>
    <rPh sb="50" eb="52">
      <t>センベツ</t>
    </rPh>
    <rPh sb="53" eb="54">
      <t>サイ</t>
    </rPh>
    <rPh sb="54" eb="56">
      <t>シゲン</t>
    </rPh>
    <rPh sb="66" eb="68">
      <t>トウジ</t>
    </rPh>
    <rPh sb="68" eb="69">
      <t>キ</t>
    </rPh>
    <rPh sb="72" eb="74">
      <t>ハサイ</t>
    </rPh>
    <rPh sb="75" eb="79">
      <t>サイシゲンカ</t>
    </rPh>
    <rPh sb="83" eb="84">
      <t>ルイ</t>
    </rPh>
    <rPh sb="85" eb="87">
      <t>ハサイ</t>
    </rPh>
    <rPh sb="88" eb="92">
      <t>サイシゲンカ</t>
    </rPh>
    <rPh sb="93" eb="95">
      <t>コンゴウ</t>
    </rPh>
    <rPh sb="95" eb="98">
      <t>ハイキブツ</t>
    </rPh>
    <rPh sb="99" eb="101">
      <t>ハサイ</t>
    </rPh>
    <rPh sb="101" eb="103">
      <t>センベツ</t>
    </rPh>
    <rPh sb="104" eb="108">
      <t>サイシゲンカ</t>
    </rPh>
    <phoneticPr fontId="3"/>
  </si>
  <si>
    <t>令和 6   年  5  月24   日</t>
    <phoneticPr fontId="3"/>
  </si>
  <si>
    <t>社長⇒各現場責任者</t>
    <rPh sb="0" eb="2">
      <t>シャチョウ</t>
    </rPh>
    <rPh sb="3" eb="4">
      <t>カク</t>
    </rPh>
    <rPh sb="4" eb="6">
      <t>ゲンバ</t>
    </rPh>
    <rPh sb="6" eb="9">
      <t>セキニンシャ</t>
    </rPh>
    <phoneticPr fontId="3"/>
  </si>
  <si>
    <t>株式会社 水村建設
代表取締役　水村　初男</t>
    <rPh sb="0" eb="2">
      <t>カブシキ</t>
    </rPh>
    <rPh sb="2" eb="4">
      <t>カイシャ</t>
    </rPh>
    <rPh sb="5" eb="7">
      <t>ミズムラ</t>
    </rPh>
    <rPh sb="7" eb="9">
      <t>ケンセツ</t>
    </rPh>
    <rPh sb="10" eb="12">
      <t>ダイヒョウ</t>
    </rPh>
    <rPh sb="12" eb="15">
      <t>トリシマリヤク</t>
    </rPh>
    <rPh sb="16" eb="18">
      <t>ミズムラ</t>
    </rPh>
    <rPh sb="19" eb="21">
      <t>ハツオ</t>
    </rPh>
    <phoneticPr fontId="3"/>
  </si>
  <si>
    <t>・工事施工前に発生する産業廃棄物の種類・数量の把握に努める。
・的確な数量の資材調達、再利用可能な資材の使用を積極的に実施する。</t>
    <rPh sb="1" eb="3">
      <t>コウジ</t>
    </rPh>
    <rPh sb="3" eb="5">
      <t>セコウ</t>
    </rPh>
    <rPh sb="5" eb="6">
      <t>マエ</t>
    </rPh>
    <rPh sb="32" eb="34">
      <t>テキカク</t>
    </rPh>
    <rPh sb="34" eb="36">
      <t>スウリョウ</t>
    </rPh>
    <rPh sb="37" eb="39">
      <t>シザイ</t>
    </rPh>
    <rPh sb="39" eb="40">
      <t>オ</t>
    </rPh>
    <rPh sb="40" eb="42">
      <t>チョウタツ</t>
    </rPh>
    <rPh sb="55" eb="58">
      <t>セッキョクテキ</t>
    </rPh>
    <rPh sb="59" eb="61">
      <t>ジッシ</t>
    </rPh>
    <phoneticPr fontId="3"/>
  </si>
  <si>
    <t>①がれき②混合廃棄物③廃プラスチック④汚泥⑤ガラス・陶磁器くず⑥木くず⑦金属くず
現場作業員に対し、工事現場への新規入場教育・各種協議会開催時などで定期的に教育している。</t>
    <rPh sb="5" eb="7">
      <t>コンゴウ</t>
    </rPh>
    <rPh sb="7" eb="10">
      <t>ハイキブツ</t>
    </rPh>
    <rPh sb="11" eb="12">
      <t>ハイ</t>
    </rPh>
    <rPh sb="19" eb="21">
      <t>オデイ</t>
    </rPh>
    <rPh sb="32" eb="33">
      <t>キ</t>
    </rPh>
    <rPh sb="36" eb="38">
      <t>キンゾク</t>
    </rPh>
    <phoneticPr fontId="3"/>
  </si>
  <si>
    <t>①がれき②混合廃棄物③廃プラスチック④汚泥⑤ガラス・陶磁器くず⑥木くず⑦金属くず
現場作業員に対し、工事現場への新規入場教育・各種協議会開催時などで定期的に教育している。</t>
    <phoneticPr fontId="3"/>
  </si>
  <si>
    <t>中間処理により再利用可能となる廃棄物については、全量を再資源化している。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</si>
</sst>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2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2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V214" sqref="V214"/>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452</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41</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447</v>
      </c>
      <c r="M40" s="587"/>
      <c r="N40" s="587"/>
      <c r="O40" s="587"/>
      <c r="P40" s="587"/>
      <c r="Q40" s="587"/>
      <c r="R40" s="587"/>
      <c r="S40" s="587"/>
      <c r="T40" s="587"/>
      <c r="U40" s="588"/>
      <c r="W40" s="21"/>
      <c r="X40" s="21"/>
    </row>
    <row r="41" spans="1:25" ht="26.25" customHeight="1" x14ac:dyDescent="0.15">
      <c r="C41" s="86"/>
      <c r="I41" s="25"/>
      <c r="J41" s="25" t="s">
        <v>7</v>
      </c>
      <c r="K41" s="25"/>
      <c r="L41" s="587" t="s">
        <v>454</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448</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449</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t="s">
        <v>446</v>
      </c>
      <c r="Q49" s="567"/>
      <c r="R49" s="567"/>
      <c r="S49" s="567"/>
      <c r="T49" s="567"/>
      <c r="U49" s="568"/>
    </row>
    <row r="50" spans="3:23" ht="26.25" customHeight="1" x14ac:dyDescent="0.15">
      <c r="C50" s="538" t="s">
        <v>11</v>
      </c>
      <c r="D50" s="539"/>
      <c r="E50" s="540"/>
      <c r="F50" s="549" t="s">
        <v>447</v>
      </c>
      <c r="G50" s="550"/>
      <c r="H50" s="550"/>
      <c r="I50" s="550"/>
      <c r="J50" s="550"/>
      <c r="K50" s="550"/>
      <c r="L50" s="550"/>
      <c r="M50" s="550"/>
      <c r="N50" s="341" t="s">
        <v>172</v>
      </c>
      <c r="O50" s="449"/>
      <c r="P50" s="450"/>
      <c r="Q50" s="553" t="s">
        <v>448</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445</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1362</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450</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451</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453</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7</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9945.3000000000011</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7</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9898.4</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t="s">
        <v>455</v>
      </c>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t="s">
        <v>456</v>
      </c>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t="s">
        <v>457</v>
      </c>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9945.3000000000011</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9945.3000000000011</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t="s">
        <v>458</v>
      </c>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9898.4</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9898.4</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44</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44.3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44</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44</v>
      </c>
      <c r="P27" s="718"/>
      <c r="Q27" s="718"/>
      <c r="R27" s="718"/>
      <c r="S27" s="49" t="s">
        <v>38</v>
      </c>
      <c r="T27" s="70"/>
      <c r="U27" s="70"/>
      <c r="X27" s="68" t="s">
        <v>39</v>
      </c>
      <c r="Y27" s="71"/>
      <c r="AG27" s="58"/>
      <c r="AH27" s="58"/>
      <c r="AI27" s="58"/>
      <c r="AJ27" s="58"/>
      <c r="AK27" s="668">
        <f>+AG18+O27</f>
        <v>44</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44</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44.3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44</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44.3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5</v>
      </c>
      <c r="P27" s="718"/>
      <c r="Q27" s="718"/>
      <c r="R27" s="718"/>
      <c r="S27" s="49" t="s">
        <v>38</v>
      </c>
      <c r="T27" s="70"/>
      <c r="U27" s="70"/>
      <c r="X27" s="68" t="s">
        <v>39</v>
      </c>
      <c r="Y27" s="71"/>
      <c r="AG27" s="58"/>
      <c r="AH27" s="58"/>
      <c r="AI27" s="58"/>
      <c r="AJ27" s="58"/>
      <c r="AK27" s="668">
        <f>+AG18+O27</f>
        <v>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9800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9844.2000000000007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9800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9800</v>
      </c>
      <c r="P27" s="718"/>
      <c r="Q27" s="718"/>
      <c r="R27" s="718"/>
      <c r="S27" s="49" t="s">
        <v>38</v>
      </c>
      <c r="T27" s="70"/>
      <c r="U27" s="70"/>
      <c r="X27" s="68" t="s">
        <v>39</v>
      </c>
      <c r="Y27" s="71"/>
      <c r="AG27" s="58"/>
      <c r="AH27" s="58"/>
      <c r="AI27" s="58"/>
      <c r="AJ27" s="58"/>
      <c r="AK27" s="668">
        <f>+AG18+O27</f>
        <v>9800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9800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9844.2000000000007</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9800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9844.2000000000007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株式会社水村建設</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0.9</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0.9</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0.9</v>
      </c>
      <c r="P27" s="718"/>
      <c r="Q27" s="718"/>
      <c r="R27" s="718"/>
      <c r="S27" s="49" t="s">
        <v>38</v>
      </c>
      <c r="T27" s="70"/>
      <c r="U27" s="70"/>
      <c r="X27" s="68" t="s">
        <v>39</v>
      </c>
      <c r="Y27" s="71"/>
      <c r="AG27" s="58"/>
      <c r="AH27" s="58"/>
      <c r="AI27" s="58"/>
      <c r="AJ27" s="58"/>
      <c r="AK27" s="668">
        <f>+AG18+O27</f>
        <v>0.9</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0.9</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0.9</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election activeCell="H37" sqref="H37"/>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株式会社水村建設</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46.9</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2.2999999999999998</v>
      </c>
      <c r="M9" s="377">
        <f>IF(OR(ｷ.紙くず!F24&gt;0,ｷ.紙くず!F24&lt;0),ｷ.紙くず!F24,IF(M$19&gt;0,"0",0))</f>
        <v>0</v>
      </c>
      <c r="N9" s="377">
        <f>IF(OR(ｸ.木くず!F24&gt;0,ｸ.木くず!F24&lt;0),ｸ.木くず!F24,IF(N$19&gt;0,"0",0))</f>
        <v>0.6</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44.3</v>
      </c>
      <c r="T9" s="377">
        <f>IF(OR(ｾ.ｶﾞﾗｽ･ｺﾝｸﾘ･陶磁器くず!F24&gt;0,ｾ.ｶﾞﾗｽ･ｺﾝｸﾘ･陶磁器くず!F24&lt;0),ｾ.ｶﾞﾗｽ･ｺﾝｸﾘ･陶磁器くず!F24,IF(T$19&gt;0,"0",0))</f>
        <v>6</v>
      </c>
      <c r="U9" s="377">
        <f>IF(OR(ｿ.鉱さい!F24&gt;0,ｿ.鉱さい!F24&lt;0),ｿ.鉱さい!F24,IF(U$19&gt;0,"0",0))</f>
        <v>0</v>
      </c>
      <c r="V9" s="377">
        <f>IF(OR(ﾀ.がれき類!F24&gt;0,ﾀ.がれき類!F24&lt;0),ﾀ.がれき類!F24,IF(V$19&gt;0,"0",0))</f>
        <v>9844.2000000000007</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v>
      </c>
      <c r="AA9" s="379">
        <f>IF(SUM(G9:Z9)&gt;0,SUM(G9:Z9),IF(AA$19&gt;0,"0",0))</f>
        <v>9945.3000000000011</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46.9</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2.2999999999999998</v>
      </c>
      <c r="M14" s="383">
        <f>IF(OR(ｷ.紙くず!F29&gt;0,ｷ.紙くず!F29&lt;0),ｷ.紙くず!F29,IF(M$19&gt;0,"0",0))</f>
        <v>0</v>
      </c>
      <c r="N14" s="383">
        <f>IF(OR(ｸ.木くず!F29&gt;0,ｸ.木くず!F29&lt;0),ｸ.木くず!F29,IF(N$19&gt;0,"0",0))</f>
        <v>0.6</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44.3</v>
      </c>
      <c r="T14" s="383">
        <f>IF(OR(ｾ.ｶﾞﾗｽ･ｺﾝｸﾘ･陶磁器くず!F29&gt;0,ｾ.ｶﾞﾗｽ･ｺﾝｸﾘ･陶磁器くず!F29&lt;0),ｾ.ｶﾞﾗｽ･ｺﾝｸﾘ･陶磁器くず!F29,IF(T$19&gt;0,"0",0))</f>
        <v>6</v>
      </c>
      <c r="U14" s="383">
        <f>IF(OR(ｿ.鉱さい!F29&gt;0,ｿ.鉱さい!F29&lt;0),ｿ.鉱さい!F29,IF(U$19&gt;0,"0",0))</f>
        <v>0</v>
      </c>
      <c r="V14" s="383">
        <f>IF(OR(ﾀ.がれき類!F29&gt;0,ﾀ.がれき類!F29&lt;0),ﾀ.がれき類!F29,IF(V$19&gt;0,"0",0))</f>
        <v>9844.2000000000007</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v>
      </c>
      <c r="AA14" s="385">
        <f t="shared" si="0"/>
        <v>9945.3000000000011</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t="str">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t="str">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46.9</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2.2999999999999998</v>
      </c>
      <c r="M16" s="383">
        <f>IF(OR(ｷ.紙くず!F31&gt;0,ｷ.紙くず!F31&lt;0),ｷ.紙くず!F31,IF(M$19&gt;0,"0",0))</f>
        <v>0</v>
      </c>
      <c r="N16" s="383">
        <f>IF(OR(ｸ.木くず!F31&gt;0,ｸ.木くず!F31&lt;0),ｸ.木くず!F31,IF(N$19&gt;0,"0",0))</f>
        <v>0.6</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44.3</v>
      </c>
      <c r="T16" s="383">
        <f>IF(OR(ｾ.ｶﾞﾗｽ･ｺﾝｸﾘ･陶磁器くず!F31&gt;0,ｾ.ｶﾞﾗｽ･ｺﾝｸﾘ･陶磁器くず!F31&lt;0),ｾ.ｶﾞﾗｽ･ｺﾝｸﾘ･陶磁器くず!F31,IF(T$19&gt;0,"0",0))</f>
        <v>6</v>
      </c>
      <c r="U16" s="383">
        <f>IF(OR(ｿ.鉱さい!F31&gt;0,ｿ.鉱さい!F31&lt;0),ｿ.鉱さい!F31,IF(U$19&gt;0,"0",0))</f>
        <v>0</v>
      </c>
      <c r="V16" s="383">
        <f>IF(OR(ﾀ.がれき類!F31&gt;0,ﾀ.がれき類!F31&lt;0),ﾀ.がれき類!F31,IF(V$19&gt;0,"0",0))</f>
        <v>9844.2000000000007</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1</v>
      </c>
      <c r="AA16" s="385">
        <f t="shared" si="0"/>
        <v>9945.3000000000011</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46</v>
      </c>
      <c r="I19" s="389">
        <f t="shared" si="1"/>
        <v>0</v>
      </c>
      <c r="J19" s="389">
        <f t="shared" si="1"/>
        <v>0</v>
      </c>
      <c r="K19" s="389">
        <f t="shared" si="1"/>
        <v>0</v>
      </c>
      <c r="L19" s="389">
        <f t="shared" si="1"/>
        <v>2</v>
      </c>
      <c r="M19" s="389">
        <f t="shared" si="1"/>
        <v>0</v>
      </c>
      <c r="N19" s="389">
        <f t="shared" si="1"/>
        <v>0.5</v>
      </c>
      <c r="O19" s="389">
        <f t="shared" si="1"/>
        <v>0</v>
      </c>
      <c r="P19" s="389">
        <f t="shared" si="1"/>
        <v>0</v>
      </c>
      <c r="Q19" s="389">
        <f t="shared" si="1"/>
        <v>0</v>
      </c>
      <c r="R19" s="389">
        <f t="shared" si="1"/>
        <v>0</v>
      </c>
      <c r="S19" s="389">
        <f t="shared" si="1"/>
        <v>44</v>
      </c>
      <c r="T19" s="389">
        <f t="shared" si="1"/>
        <v>5</v>
      </c>
      <c r="U19" s="389">
        <f t="shared" si="1"/>
        <v>0</v>
      </c>
      <c r="V19" s="389">
        <f t="shared" si="1"/>
        <v>9800</v>
      </c>
      <c r="W19" s="389">
        <f t="shared" si="1"/>
        <v>0</v>
      </c>
      <c r="X19" s="389">
        <f t="shared" si="1"/>
        <v>0</v>
      </c>
      <c r="Y19" s="389">
        <f t="shared" si="1"/>
        <v>0</v>
      </c>
      <c r="Z19" s="390">
        <f t="shared" si="1"/>
        <v>0.9</v>
      </c>
      <c r="AA19" s="391">
        <f t="shared" ref="AA19:AA25" si="2">SUM(G19:Z19)</f>
        <v>9898.4</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46</v>
      </c>
      <c r="I37" s="424">
        <f t="shared" si="8"/>
        <v>0</v>
      </c>
      <c r="J37" s="424">
        <f t="shared" si="8"/>
        <v>0</v>
      </c>
      <c r="K37" s="424">
        <f t="shared" si="8"/>
        <v>0</v>
      </c>
      <c r="L37" s="424">
        <f t="shared" si="8"/>
        <v>2</v>
      </c>
      <c r="M37" s="424">
        <f t="shared" si="8"/>
        <v>0</v>
      </c>
      <c r="N37" s="424">
        <f t="shared" si="8"/>
        <v>0.5</v>
      </c>
      <c r="O37" s="424">
        <f t="shared" si="8"/>
        <v>0</v>
      </c>
      <c r="P37" s="424">
        <f t="shared" si="8"/>
        <v>0</v>
      </c>
      <c r="Q37" s="424">
        <f t="shared" si="8"/>
        <v>0</v>
      </c>
      <c r="R37" s="424">
        <f t="shared" si="8"/>
        <v>0</v>
      </c>
      <c r="S37" s="424">
        <f t="shared" si="8"/>
        <v>44</v>
      </c>
      <c r="T37" s="424">
        <f t="shared" si="8"/>
        <v>5</v>
      </c>
      <c r="U37" s="424">
        <f t="shared" si="8"/>
        <v>0</v>
      </c>
      <c r="V37" s="424">
        <f t="shared" si="8"/>
        <v>9800</v>
      </c>
      <c r="W37" s="424">
        <f t="shared" si="8"/>
        <v>0</v>
      </c>
      <c r="X37" s="424">
        <f t="shared" si="8"/>
        <v>0</v>
      </c>
      <c r="Y37" s="424">
        <f t="shared" si="8"/>
        <v>0</v>
      </c>
      <c r="Z37" s="425">
        <f t="shared" si="8"/>
        <v>0.9</v>
      </c>
      <c r="AA37" s="426">
        <f t="shared" si="4"/>
        <v>9898.4</v>
      </c>
    </row>
    <row r="38" spans="2:27" ht="24" customHeight="1" x14ac:dyDescent="0.15">
      <c r="B38" s="170"/>
      <c r="C38" s="809"/>
      <c r="D38" s="227"/>
      <c r="E38" s="225" t="s">
        <v>319</v>
      </c>
      <c r="F38" s="443"/>
      <c r="G38" s="415">
        <f t="shared" ref="G38:Z38" si="9">SUM(G39:G41)</f>
        <v>0</v>
      </c>
      <c r="H38" s="415">
        <f t="shared" si="9"/>
        <v>46</v>
      </c>
      <c r="I38" s="415">
        <f t="shared" si="9"/>
        <v>0</v>
      </c>
      <c r="J38" s="415">
        <f t="shared" si="9"/>
        <v>0</v>
      </c>
      <c r="K38" s="415">
        <f t="shared" si="9"/>
        <v>0</v>
      </c>
      <c r="L38" s="415">
        <f t="shared" si="9"/>
        <v>2</v>
      </c>
      <c r="M38" s="415">
        <f t="shared" si="9"/>
        <v>0</v>
      </c>
      <c r="N38" s="415">
        <f t="shared" si="9"/>
        <v>0.5</v>
      </c>
      <c r="O38" s="415">
        <f t="shared" si="9"/>
        <v>0</v>
      </c>
      <c r="P38" s="415">
        <f t="shared" si="9"/>
        <v>0</v>
      </c>
      <c r="Q38" s="415">
        <f t="shared" si="9"/>
        <v>0</v>
      </c>
      <c r="R38" s="415">
        <f t="shared" si="9"/>
        <v>0</v>
      </c>
      <c r="S38" s="415">
        <f t="shared" si="9"/>
        <v>44</v>
      </c>
      <c r="T38" s="415">
        <f t="shared" si="9"/>
        <v>5</v>
      </c>
      <c r="U38" s="415">
        <f t="shared" si="9"/>
        <v>0</v>
      </c>
      <c r="V38" s="415">
        <f t="shared" si="9"/>
        <v>9800</v>
      </c>
      <c r="W38" s="415">
        <f t="shared" si="9"/>
        <v>0</v>
      </c>
      <c r="X38" s="415">
        <f t="shared" si="9"/>
        <v>0</v>
      </c>
      <c r="Y38" s="415">
        <f t="shared" si="9"/>
        <v>0</v>
      </c>
      <c r="Z38" s="416">
        <f t="shared" si="9"/>
        <v>0.9</v>
      </c>
      <c r="AA38" s="417">
        <f t="shared" si="4"/>
        <v>9898.4</v>
      </c>
    </row>
    <row r="39" spans="2:27" ht="24" customHeight="1" x14ac:dyDescent="0.15">
      <c r="B39" s="170"/>
      <c r="C39" s="809"/>
      <c r="D39" s="228"/>
      <c r="E39" s="223"/>
      <c r="F39" s="221" t="s">
        <v>233</v>
      </c>
      <c r="G39" s="418">
        <f>+ｱ.燃え殻!$Z$28</f>
        <v>0</v>
      </c>
      <c r="H39" s="418">
        <f>+ｲ.汚泥!$Z$28</f>
        <v>46</v>
      </c>
      <c r="I39" s="418">
        <f>+ｳ.廃油!$Z$28</f>
        <v>0</v>
      </c>
      <c r="J39" s="418">
        <f>+ｴ.廃酸!$Z$28</f>
        <v>0</v>
      </c>
      <c r="K39" s="418">
        <f>+ｵ.廃ｱﾙｶﾘ!$Z$28</f>
        <v>0</v>
      </c>
      <c r="L39" s="418">
        <f>+ｶ.廃ﾌﾟﾗ類!$Z$28</f>
        <v>2</v>
      </c>
      <c r="M39" s="418">
        <f>+ｷ.紙くず!$Z$28</f>
        <v>0</v>
      </c>
      <c r="N39" s="418">
        <f>+ｸ.木くず!$Z$28</f>
        <v>0.5</v>
      </c>
      <c r="O39" s="418">
        <f>+ｹ.繊維くず!$Z$28</f>
        <v>0</v>
      </c>
      <c r="P39" s="418">
        <f>+ｺ.動植物性残さ!$Z$28</f>
        <v>0</v>
      </c>
      <c r="Q39" s="418">
        <f>+ｻ.動物系固形不要物!$Z$28</f>
        <v>0</v>
      </c>
      <c r="R39" s="418">
        <f>+ｼ.ｺﾞﾑくず!$Z$28</f>
        <v>0</v>
      </c>
      <c r="S39" s="418">
        <f>+ｽ.金属くず!$Z$28</f>
        <v>44</v>
      </c>
      <c r="T39" s="418">
        <f>+ｾ.ｶﾞﾗｽ･ｺﾝｸﾘ･陶磁器くず!$Z$28</f>
        <v>5</v>
      </c>
      <c r="U39" s="418">
        <f>+ｿ.鉱さい!$Z$28</f>
        <v>0</v>
      </c>
      <c r="V39" s="418">
        <f>+ﾀ.がれき類!$Z$28</f>
        <v>9800</v>
      </c>
      <c r="W39" s="418">
        <f>+ﾁ.動物のふん尿!$Z$28</f>
        <v>0</v>
      </c>
      <c r="X39" s="418">
        <f>+ﾂ.動物の死体!$Z$28</f>
        <v>0</v>
      </c>
      <c r="Y39" s="418">
        <f>+ﾃ.ばいじん!$Z$28</f>
        <v>0</v>
      </c>
      <c r="Z39" s="419">
        <f>+ﾄ.混合廃棄物その他!$Z$28</f>
        <v>0.9</v>
      </c>
      <c r="AA39" s="420">
        <f t="shared" si="4"/>
        <v>9898.4</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0</v>
      </c>
      <c r="H43" s="427">
        <f>+ｲ.汚泥!$AK$27</f>
        <v>46</v>
      </c>
      <c r="I43" s="427">
        <f>+ｳ.廃油!$AK$27</f>
        <v>0</v>
      </c>
      <c r="J43" s="427">
        <f>+ｴ.廃酸!$AK$27</f>
        <v>0</v>
      </c>
      <c r="K43" s="427">
        <f>+ｵ.廃ｱﾙｶﾘ!$AK$27</f>
        <v>0</v>
      </c>
      <c r="L43" s="427">
        <f>+ｶ.廃ﾌﾟﾗ類!$AK$27</f>
        <v>2</v>
      </c>
      <c r="M43" s="427">
        <f>+ｷ.紙くず!$AK$27</f>
        <v>0</v>
      </c>
      <c r="N43" s="427">
        <f>+ｸ.木くず!$AK$27</f>
        <v>0.5</v>
      </c>
      <c r="O43" s="427">
        <f>+ｹ.繊維くず!$AK$27</f>
        <v>0</v>
      </c>
      <c r="P43" s="427">
        <f>+ｺ.動植物性残さ!$AK$27</f>
        <v>0</v>
      </c>
      <c r="Q43" s="427">
        <f>+ｻ.動物系固形不要物!$AK$27</f>
        <v>0</v>
      </c>
      <c r="R43" s="427">
        <f>+ｼ.ｺﾞﾑくず!$AK$27</f>
        <v>0</v>
      </c>
      <c r="S43" s="427">
        <f>+ｽ.金属くず!$AK$27</f>
        <v>44</v>
      </c>
      <c r="T43" s="427">
        <f>+ｾ.ｶﾞﾗｽ･ｺﾝｸﾘ･陶磁器くず!$AK$27</f>
        <v>5</v>
      </c>
      <c r="U43" s="427">
        <f>+ｿ.鉱さい!$AK$27</f>
        <v>0</v>
      </c>
      <c r="V43" s="427">
        <f>+ﾀ.がれき類!$AK$27</f>
        <v>9800</v>
      </c>
      <c r="W43" s="427">
        <f>+ﾁ.動物のふん尿!$AK$27</f>
        <v>0</v>
      </c>
      <c r="X43" s="427">
        <f>+ﾂ.動物の死体!$AK$27</f>
        <v>0</v>
      </c>
      <c r="Y43" s="427">
        <f>+ﾃ.ばいじん!$AK$27</f>
        <v>0</v>
      </c>
      <c r="Z43" s="428">
        <f>+ﾄ.混合廃棄物その他!$AK$27</f>
        <v>0.9</v>
      </c>
      <c r="AA43" s="429">
        <f t="shared" si="4"/>
        <v>9898.4</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0</v>
      </c>
      <c r="H45" s="433">
        <f>+ｲ.汚泥!$AR$24</f>
        <v>46</v>
      </c>
      <c r="I45" s="433">
        <f>+ｳ.廃油!$AR$24</f>
        <v>0</v>
      </c>
      <c r="J45" s="433">
        <f>+ｴ.廃酸!$AR$24</f>
        <v>0</v>
      </c>
      <c r="K45" s="433">
        <f>+ｵ.廃ｱﾙｶﾘ!$AR$24</f>
        <v>0</v>
      </c>
      <c r="L45" s="433">
        <f>+ｶ.廃ﾌﾟﾗ類!$AR$24</f>
        <v>2</v>
      </c>
      <c r="M45" s="433">
        <f>+ｷ.紙くず!$AR$24</f>
        <v>0</v>
      </c>
      <c r="N45" s="433">
        <f>+ｸ.木くず!$AR$24</f>
        <v>0.5</v>
      </c>
      <c r="O45" s="433">
        <f>+ｹ.繊維くず!$AR$24</f>
        <v>0</v>
      </c>
      <c r="P45" s="433">
        <f>+ｺ.動植物性残さ!$AR$24</f>
        <v>0</v>
      </c>
      <c r="Q45" s="433">
        <f>+ｻ.動物系固形不要物!$AR$24</f>
        <v>0</v>
      </c>
      <c r="R45" s="433">
        <f>+ｼ.ｺﾞﾑくず!$AR$24</f>
        <v>0</v>
      </c>
      <c r="S45" s="433">
        <f>+ｽ.金属くず!$AR$24</f>
        <v>44</v>
      </c>
      <c r="T45" s="433">
        <f>+ｾ.ｶﾞﾗｽ･ｺﾝｸﾘ･陶磁器くず!$AR$24</f>
        <v>5</v>
      </c>
      <c r="U45" s="433">
        <f>+ｿ.鉱さい!$AR$24</f>
        <v>0</v>
      </c>
      <c r="V45" s="433">
        <f>+ﾀ.がれき類!$AR$24</f>
        <v>9800</v>
      </c>
      <c r="W45" s="433">
        <f>+ﾁ.動物のふん尿!$AR$24</f>
        <v>0</v>
      </c>
      <c r="X45" s="433">
        <f>+ﾂ.動物の死体!$AR$24</f>
        <v>0</v>
      </c>
      <c r="Y45" s="433">
        <f>+ﾃ.ばいじん!$AR$24</f>
        <v>0</v>
      </c>
      <c r="Z45" s="434">
        <f>+ﾄ.混合廃棄物その他!$AR$24</f>
        <v>0.9</v>
      </c>
      <c r="AA45" s="435">
        <f t="shared" si="4"/>
        <v>9898.4</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92.9</v>
      </c>
      <c r="I55" s="480">
        <f t="shared" si="10"/>
        <v>0</v>
      </c>
      <c r="J55" s="480">
        <f t="shared" si="10"/>
        <v>0</v>
      </c>
      <c r="K55" s="480">
        <f t="shared" si="10"/>
        <v>0</v>
      </c>
      <c r="L55" s="480">
        <f t="shared" si="10"/>
        <v>4.3</v>
      </c>
      <c r="M55" s="480">
        <f t="shared" si="10"/>
        <v>0</v>
      </c>
      <c r="N55" s="480">
        <f t="shared" si="10"/>
        <v>1.1000000000000001</v>
      </c>
      <c r="O55" s="480">
        <f t="shared" si="10"/>
        <v>0</v>
      </c>
      <c r="P55" s="480">
        <f t="shared" si="10"/>
        <v>0</v>
      </c>
      <c r="Q55" s="480">
        <f t="shared" si="10"/>
        <v>0</v>
      </c>
      <c r="R55" s="480">
        <f t="shared" si="10"/>
        <v>0</v>
      </c>
      <c r="S55" s="480">
        <f t="shared" si="10"/>
        <v>88.3</v>
      </c>
      <c r="T55" s="480">
        <f t="shared" si="10"/>
        <v>11</v>
      </c>
      <c r="U55" s="480">
        <f t="shared" si="10"/>
        <v>0</v>
      </c>
      <c r="V55" s="480">
        <f t="shared" si="10"/>
        <v>19644.2</v>
      </c>
      <c r="W55" s="480">
        <f t="shared" si="10"/>
        <v>0</v>
      </c>
      <c r="X55" s="480">
        <f t="shared" si="10"/>
        <v>0</v>
      </c>
      <c r="Y55" s="480">
        <f t="shared" si="10"/>
        <v>0</v>
      </c>
      <c r="Z55" s="480">
        <f t="shared" si="10"/>
        <v>1.9</v>
      </c>
      <c r="AA55" s="481">
        <f>+AA9+AA19+AA20</f>
        <v>19843.7</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   年  5  月24   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横浜市旭区市沢町337-19</v>
      </c>
      <c r="M16" s="884"/>
      <c r="N16" s="884"/>
      <c r="O16" s="884"/>
      <c r="P16" s="884"/>
      <c r="Q16" s="884"/>
      <c r="R16" s="884"/>
      <c r="S16" s="884"/>
      <c r="T16" s="884"/>
      <c r="U16" s="282"/>
    </row>
    <row r="17" spans="1:21" ht="26.25" customHeight="1" x14ac:dyDescent="0.15">
      <c r="C17" s="86"/>
      <c r="I17" s="25"/>
      <c r="J17" s="25" t="s">
        <v>7</v>
      </c>
      <c r="K17" s="25"/>
      <c r="L17" s="884" t="str">
        <f>+表紙!L41</f>
        <v>株式会社 水村建設
代表取締役　水村　初男</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045-371-1927</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株式会社水村建設</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t="str">
        <f>表紙!P49</f>
        <v>新規</v>
      </c>
      <c r="Q25" s="891"/>
      <c r="R25" s="891"/>
      <c r="S25" s="891"/>
      <c r="T25" s="891"/>
      <c r="U25" s="892"/>
    </row>
    <row r="26" spans="1:21" ht="26.25" customHeight="1" x14ac:dyDescent="0.15">
      <c r="C26" s="538" t="s">
        <v>11</v>
      </c>
      <c r="D26" s="539"/>
      <c r="E26" s="540"/>
      <c r="F26" s="906" t="str">
        <f>+表紙!F50</f>
        <v>横浜市旭区市沢町337-19</v>
      </c>
      <c r="G26" s="907"/>
      <c r="H26" s="907"/>
      <c r="I26" s="907"/>
      <c r="J26" s="907"/>
      <c r="K26" s="907"/>
      <c r="L26" s="907"/>
      <c r="M26" s="907"/>
      <c r="N26" s="341" t="s">
        <v>172</v>
      </c>
      <c r="O26"/>
      <c r="P26"/>
      <c r="Q26" s="901" t="str">
        <f>IF(+表紙!Q50="","",+表紙!Q50)</f>
        <v>045-371-1927</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土木工事</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1362</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20名</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7</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9945.3000000000011</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7</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9898.4</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・工事施工前に発生する産業廃棄物の種類・数量の把握に努める。
・的確な数量の資材調達、再利用可能な資材の使用を積極的に実施する。</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①がれき②混合廃棄物③廃プラスチック④汚泥⑤ガラス・陶磁器くず⑥木くず⑦金属くず
現場作業員に対し、工事現場への新規入場教育・各種協議会開催時などで定期的に教育している。</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①がれき②混合廃棄物③廃プラスチック④汚泥⑤ガラス・陶磁器くず⑥木くず⑦金属くず
現場作業員に対し、工事現場への新規入場教育・各種協議会開催時などで定期的に教育している。</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9945.3000000000011</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9945.3000000000011</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中間処理により再利用可能となる廃棄物については、全量を再資源化している。</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9898.4</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9898.4</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46</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46.9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46</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46</v>
      </c>
      <c r="P27" s="718"/>
      <c r="Q27" s="718"/>
      <c r="R27" s="718"/>
      <c r="S27" s="49" t="s">
        <v>38</v>
      </c>
      <c r="T27" s="70"/>
      <c r="U27" s="70"/>
      <c r="X27" s="68" t="s">
        <v>39</v>
      </c>
      <c r="Y27" s="71"/>
      <c r="AG27" s="58"/>
      <c r="AH27" s="58"/>
      <c r="AI27" s="58"/>
      <c r="AJ27" s="58"/>
      <c r="AK27" s="668">
        <f>+AG18+O27</f>
        <v>46</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46</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46.9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46</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46.9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2.2999999999999998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v>
      </c>
      <c r="P27" s="718"/>
      <c r="Q27" s="718"/>
      <c r="R27" s="718"/>
      <c r="S27" s="49" t="s">
        <v>38</v>
      </c>
      <c r="T27" s="70"/>
      <c r="U27" s="70"/>
      <c r="X27" s="68" t="s">
        <v>39</v>
      </c>
      <c r="Y27" s="71"/>
      <c r="AG27" s="58"/>
      <c r="AH27" s="58"/>
      <c r="AI27" s="58"/>
      <c r="AJ27" s="58"/>
      <c r="AK27" s="668">
        <f>+AG18+O27</f>
        <v>2</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2.2999999999999998</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2</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2.2999999999999998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株式会社水村建設</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0.5</v>
      </c>
      <c r="P27" s="718"/>
      <c r="Q27" s="718"/>
      <c r="R27" s="718"/>
      <c r="S27" s="49" t="s">
        <v>38</v>
      </c>
      <c r="T27" s="70"/>
      <c r="U27" s="70"/>
      <c r="X27" s="68" t="s">
        <v>39</v>
      </c>
      <c r="Y27" s="71"/>
      <c r="AG27" s="58"/>
      <c r="AH27" s="58"/>
      <c r="AI27" s="58"/>
      <c r="AJ27" s="58"/>
      <c r="AK27" s="668">
        <f>+AG18+O27</f>
        <v>0.5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2024-05-28T00:10:41Z</dcterms:created>
  <dcterms:modified xsi:type="dcterms:W3CDTF">2024-09-09T03:47:02Z</dcterms:modified>
</cp:coreProperties>
</file>