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500" tabRatio="783"/>
  </bookViews>
  <sheets>
    <sheet name="積算表（処遇Ⅱ）" sheetId="87" r:id="rId1"/>
    <sheet name="第５号様式" sheetId="73" r:id="rId2"/>
    <sheet name="平均年齢別児童数計算表" sheetId="88" r:id="rId3"/>
  </sheets>
  <externalReferences>
    <externalReference r:id="rId4"/>
    <externalReference r:id="rId5"/>
    <externalReference r:id="rId6"/>
    <externalReference r:id="rId7"/>
  </externalReferences>
  <definedNames>
    <definedName name="_Fill" localSheetId="0" hidden="1">#REF!</definedName>
    <definedName name="_Fill" hidden="1">#REF!</definedName>
    <definedName name="_xlnm._FilterDatabase" localSheetId="0" hidden="1">'積算表（処遇Ⅱ）'!$C$14:$L$14</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0">'積算表（処遇Ⅱ）'!$A$1:$AF$58</definedName>
    <definedName name="_xlnm.Print_Area" localSheetId="1">第５号様式!$A$1:$AM$39</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M5" i="88" l="1"/>
  <c r="E47" i="88" l="1"/>
  <c r="Q46" i="88"/>
  <c r="Q45" i="88"/>
  <c r="Q44" i="88"/>
  <c r="Q43" i="88"/>
  <c r="Q42" i="88"/>
  <c r="Q47" i="88" s="1"/>
  <c r="E35" i="88"/>
  <c r="O34" i="88"/>
  <c r="K34" i="88"/>
  <c r="G34" i="88"/>
  <c r="O33" i="88"/>
  <c r="K33" i="88"/>
  <c r="G33" i="88"/>
  <c r="O32" i="88"/>
  <c r="K32" i="88"/>
  <c r="G32" i="88"/>
  <c r="O31" i="88"/>
  <c r="K31" i="88"/>
  <c r="G31" i="88"/>
  <c r="O30" i="88"/>
  <c r="K30" i="88"/>
  <c r="G30" i="88"/>
  <c r="E24" i="88"/>
  <c r="P23" i="88"/>
  <c r="P34" i="88" s="1"/>
  <c r="O23" i="88"/>
  <c r="N23" i="88"/>
  <c r="N34" i="88" s="1"/>
  <c r="M23" i="88"/>
  <c r="M34" i="88" s="1"/>
  <c r="L23" i="88"/>
  <c r="L34" i="88" s="1"/>
  <c r="K23" i="88"/>
  <c r="J23" i="88"/>
  <c r="J34" i="88" s="1"/>
  <c r="I23" i="88"/>
  <c r="I34" i="88" s="1"/>
  <c r="H23" i="88"/>
  <c r="H34" i="88" s="1"/>
  <c r="G23" i="88"/>
  <c r="F23" i="88"/>
  <c r="F34" i="88" s="1"/>
  <c r="Q34" i="88" s="1"/>
  <c r="Q22" i="88"/>
  <c r="P21" i="88"/>
  <c r="P33" i="88" s="1"/>
  <c r="O21" i="88"/>
  <c r="N21" i="88"/>
  <c r="N33" i="88" s="1"/>
  <c r="M21" i="88"/>
  <c r="M33" i="88" s="1"/>
  <c r="L21" i="88"/>
  <c r="L33" i="88" s="1"/>
  <c r="K21" i="88"/>
  <c r="J21" i="88"/>
  <c r="J33" i="88" s="1"/>
  <c r="I21" i="88"/>
  <c r="I33" i="88" s="1"/>
  <c r="H21" i="88"/>
  <c r="H33" i="88" s="1"/>
  <c r="G21" i="88"/>
  <c r="F21" i="88"/>
  <c r="F33" i="88" s="1"/>
  <c r="Q33" i="88" s="1"/>
  <c r="Q20" i="88"/>
  <c r="P19" i="88"/>
  <c r="P32" i="88" s="1"/>
  <c r="O19" i="88"/>
  <c r="N19" i="88"/>
  <c r="N32" i="88" s="1"/>
  <c r="M19" i="88"/>
  <c r="M32" i="88" s="1"/>
  <c r="L19" i="88"/>
  <c r="L32" i="88" s="1"/>
  <c r="K19" i="88"/>
  <c r="J19" i="88"/>
  <c r="J32" i="88" s="1"/>
  <c r="I19" i="88"/>
  <c r="I32" i="88" s="1"/>
  <c r="H19" i="88"/>
  <c r="H32" i="88" s="1"/>
  <c r="G19" i="88"/>
  <c r="F19" i="88"/>
  <c r="F32" i="88" s="1"/>
  <c r="Q32" i="88" s="1"/>
  <c r="Q18" i="88"/>
  <c r="P17" i="88"/>
  <c r="P31" i="88" s="1"/>
  <c r="O17" i="88"/>
  <c r="N17" i="88"/>
  <c r="N31" i="88" s="1"/>
  <c r="M17" i="88"/>
  <c r="M31" i="88" s="1"/>
  <c r="L17" i="88"/>
  <c r="L31" i="88" s="1"/>
  <c r="K17" i="88"/>
  <c r="J17" i="88"/>
  <c r="J31" i="88" s="1"/>
  <c r="I17" i="88"/>
  <c r="I31" i="88" s="1"/>
  <c r="H17" i="88"/>
  <c r="H31" i="88" s="1"/>
  <c r="G17" i="88"/>
  <c r="F17" i="88"/>
  <c r="F31" i="88" s="1"/>
  <c r="Q31" i="88" s="1"/>
  <c r="Q16" i="88"/>
  <c r="P15" i="88"/>
  <c r="P30" i="88" s="1"/>
  <c r="O15" i="88"/>
  <c r="N15" i="88"/>
  <c r="N30" i="88" s="1"/>
  <c r="M15" i="88"/>
  <c r="M30" i="88" s="1"/>
  <c r="L15" i="88"/>
  <c r="L30" i="88" s="1"/>
  <c r="K15" i="88"/>
  <c r="J15" i="88"/>
  <c r="J30" i="88" s="1"/>
  <c r="I15" i="88"/>
  <c r="I30" i="88" s="1"/>
  <c r="H15" i="88"/>
  <c r="H30" i="88" s="1"/>
  <c r="G15" i="88"/>
  <c r="F15" i="88"/>
  <c r="F30" i="88" s="1"/>
  <c r="Q30" i="88" s="1"/>
  <c r="Q35" i="88" s="1"/>
  <c r="Q14" i="88"/>
  <c r="Q24" i="88" s="1"/>
  <c r="AG35" i="73" l="1"/>
  <c r="AC32" i="87" l="1"/>
  <c r="AC9" i="73" l="1"/>
  <c r="AG6" i="73" l="1"/>
  <c r="R14" i="87" l="1"/>
  <c r="AC11" i="73"/>
  <c r="AC8" i="73"/>
  <c r="AG30" i="73" l="1"/>
  <c r="AG28" i="73"/>
  <c r="AG17" i="73"/>
  <c r="AC14" i="87"/>
  <c r="AG23" i="73" l="1"/>
  <c r="AG21" i="73"/>
  <c r="AG22" i="73"/>
  <c r="AC31" i="87"/>
  <c r="AC30" i="87" l="1"/>
  <c r="AC29" i="87"/>
  <c r="AC28" i="87"/>
  <c r="AC27" i="87"/>
  <c r="W22" i="87"/>
  <c r="W21" i="87"/>
  <c r="W20" i="87"/>
  <c r="S20" i="87"/>
  <c r="W19" i="87"/>
  <c r="AC23" i="87" l="1"/>
  <c r="AA34" i="87" l="1"/>
  <c r="AA38" i="87" l="1"/>
  <c r="X39" i="87" s="1"/>
  <c r="AA36" i="87"/>
  <c r="X37" i="87" s="1"/>
  <c r="X35" i="87" l="1"/>
  <c r="AA52" i="87"/>
  <c r="AA53" i="87" s="1"/>
  <c r="X55" i="87" l="1"/>
  <c r="X54" i="87"/>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S20" authorId="0" shapeId="0">
      <text>
        <r>
          <rPr>
            <sz val="9"/>
            <color indexed="81"/>
            <rFont val="ＭＳ Ｐゴシック"/>
            <family val="3"/>
            <charset val="128"/>
          </rPr>
          <t>下の「３歳児配置改善加算」において、「○」を選択したら「15」、「－」を選択したら「20」が表示される。</t>
        </r>
      </text>
    </comment>
    <comment ref="T26" authorId="0" shapeId="0">
      <text>
        <r>
          <rPr>
            <sz val="9"/>
            <color indexed="81"/>
            <rFont val="ＭＳ Ｐゴシック"/>
            <family val="3"/>
            <charset val="128"/>
          </rPr>
          <t>プルダウンで選択。</t>
        </r>
      </text>
    </comment>
    <comment ref="X43" authorId="0" shapeId="0">
      <text>
        <r>
          <rPr>
            <sz val="9"/>
            <color indexed="81"/>
            <rFont val="MS P ゴシック"/>
            <family val="3"/>
            <charset val="128"/>
          </rPr>
          <t>プルダウンで選択。</t>
        </r>
      </text>
    </comment>
    <comment ref="X45" authorId="0" shapeId="0">
      <text>
        <r>
          <rPr>
            <sz val="9"/>
            <color indexed="81"/>
            <rFont val="MS P ゴシック"/>
            <family val="3"/>
            <charset val="128"/>
          </rPr>
          <t xml:space="preserve">プルダウンで選択。
</t>
        </r>
      </text>
    </comment>
  </commentList>
</comments>
</file>

<file path=xl/comments2.xml><?xml version="1.0" encoding="utf-8"?>
<comments xmlns="http://schemas.openxmlformats.org/spreadsheetml/2006/main">
  <authors>
    <author>作成者</author>
  </authors>
  <commentList>
    <comment ref="A2" authorId="0" shapeId="0">
      <text>
        <r>
          <rPr>
            <b/>
            <sz val="12"/>
            <color indexed="10"/>
            <rFont val="MS P ゴシック"/>
            <family val="3"/>
            <charset val="128"/>
          </rPr>
          <t>この様式は横浜市HPにある「令和４年度　説明テキスト　処遇改善等加算Ⅱ及び職員処遇改善費　申請事務手続き編（令和４年７月版）」のパターン３の場合のみ作成が必要です。</t>
        </r>
      </text>
    </comment>
    <comment ref="E12" authorId="0" shapeId="0">
      <text>
        <r>
          <rPr>
            <sz val="9"/>
            <color indexed="10"/>
            <rFont val="MS P ゴシック"/>
            <family val="3"/>
            <charset val="128"/>
          </rPr>
          <t>（１）前年度の利用子ども数の実績
の４月の利用子ども数「０」人の場合は伸び率を算出するため「１」人を入力してください。</t>
        </r>
      </text>
    </comment>
  </commentList>
</comments>
</file>

<file path=xl/sharedStrings.xml><?xml version="1.0" encoding="utf-8"?>
<sst xmlns="http://schemas.openxmlformats.org/spreadsheetml/2006/main" count="198" uniqueCount="126">
  <si>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</si>
  <si>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</si>
  <si>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</si>
  <si>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</si>
  <si>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</si>
  <si>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</si>
  <si>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</si>
  <si>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</si>
  <si>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</si>
  <si>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</si>
  <si>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</si>
  <si>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</si>
  <si>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</si>
  <si>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</si>
  <si>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</si>
  <si>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</si>
  <si>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</si>
  <si>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</si>
  <si>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</si>
  <si>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</si>
  <si>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</si>
  <si>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保育所</t>
    <rPh sb="0" eb="2">
      <t>ホイク</t>
    </rPh>
    <rPh sb="2" eb="3">
      <t>ショ</t>
    </rPh>
    <phoneticPr fontId="1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</si>
  <si>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</si>
  <si>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</si>
  <si>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</si>
  <si>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</si>
  <si>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</si>
  <si>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</si>
  <si>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</si>
  <si>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</si>
  <si>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</si>
  <si>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</si>
  <si>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</si>
  <si>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</si>
  <si>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t>
    <phoneticPr fontId="1"/>
  </si>
  <si>
    <t>３歳児※</t>
    <rPh sb="1" eb="3">
      <t>サイジ</t>
    </rPh>
    <phoneticPr fontId="1"/>
  </si>
  <si>
    <t>÷</t>
    <phoneticPr fontId="1"/>
  </si>
  <si>
    <t>１、２歳児</t>
    <rPh sb="3" eb="5">
      <t>サイジ</t>
    </rPh>
    <phoneticPr fontId="1"/>
  </si>
  <si>
    <t>÷</t>
    <phoneticPr fontId="1"/>
  </si>
  <si>
    <t>＝</t>
    <phoneticPr fontId="1"/>
  </si>
  <si>
    <t>０歳児</t>
    <rPh sb="1" eb="3">
      <t>サイジ</t>
    </rPh>
    <phoneticPr fontId="1"/>
  </si>
  <si>
    <t>合計（小数点第１位四捨五入）</t>
    <phoneticPr fontId="1"/>
  </si>
  <si>
    <t>各種加算
の
適用状況</t>
    <rPh sb="0" eb="2">
      <t>カクシュ</t>
    </rPh>
    <rPh sb="2" eb="4">
      <t>カサン</t>
    </rPh>
    <rPh sb="7" eb="9">
      <t>テキヨウ</t>
    </rPh>
    <rPh sb="9" eb="11">
      <t>ジョウキョウ</t>
    </rPh>
    <phoneticPr fontId="1"/>
  </si>
  <si>
    <t xml:space="preserve"> （＋1.4）</t>
    <phoneticPr fontId="1"/>
  </si>
  <si>
    <t>→</t>
    <phoneticPr fontId="1"/>
  </si>
  <si>
    <t>主任保育士専任加算</t>
    <rPh sb="0" eb="2">
      <t>シュニン</t>
    </rPh>
    <rPh sb="2" eb="5">
      <t>ホイクシ</t>
    </rPh>
    <rPh sb="5" eb="7">
      <t>センニン</t>
    </rPh>
    <rPh sb="7" eb="9">
      <t>カサン</t>
    </rPh>
    <phoneticPr fontId="1"/>
  </si>
  <si>
    <t xml:space="preserve"> （＋1）</t>
    <phoneticPr fontId="1"/>
  </si>
  <si>
    <t>→</t>
    <phoneticPr fontId="1"/>
  </si>
  <si>
    <t>事務職員雇上加算</t>
    <rPh sb="0" eb="2">
      <t>ジム</t>
    </rPh>
    <rPh sb="2" eb="4">
      <t>ショクイン</t>
    </rPh>
    <rPh sb="4" eb="5">
      <t>ヤトイ</t>
    </rPh>
    <rPh sb="5" eb="6">
      <t>ア</t>
    </rPh>
    <rPh sb="6" eb="8">
      <t>カサン</t>
    </rPh>
    <phoneticPr fontId="1"/>
  </si>
  <si>
    <t xml:space="preserve"> （＋0.3）</t>
    <phoneticPr fontId="1"/>
  </si>
  <si>
    <t>休日保育加算</t>
    <rPh sb="0" eb="2">
      <t>キュウジツ</t>
    </rPh>
    <rPh sb="2" eb="4">
      <t>ホイク</t>
    </rPh>
    <rPh sb="4" eb="6">
      <t>カサン</t>
    </rPh>
    <phoneticPr fontId="1"/>
  </si>
  <si>
    <t xml:space="preserve"> （＋0.5）</t>
    <phoneticPr fontId="1"/>
  </si>
  <si>
    <t>チーム保育推進加算</t>
    <rPh sb="3" eb="5">
      <t>ホイク</t>
    </rPh>
    <rPh sb="5" eb="7">
      <t>スイシン</t>
    </rPh>
    <rPh sb="7" eb="9">
      <t>カサン</t>
    </rPh>
    <phoneticPr fontId="1"/>
  </si>
  <si>
    <t xml:space="preserve"> （＋１）</t>
    <phoneticPr fontId="1"/>
  </si>
  <si>
    <t>g.</t>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</si>
  <si>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</si>
  <si>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</si>
  <si>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</si>
  <si>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</si>
  <si>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処遇改善等加算Ⅱの人数Ａ②</t>
    <rPh sb="0" eb="2">
      <t>ショグウ</t>
    </rPh>
    <rPh sb="2" eb="4">
      <t>カイゼン</t>
    </rPh>
    <rPh sb="4" eb="5">
      <t>トウ</t>
    </rPh>
    <rPh sb="5" eb="7">
      <t>カサン</t>
    </rPh>
    <rPh sb="9" eb="11">
      <t>ニンズ</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</si>
  <si>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</si>
  <si>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</si>
  <si>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</si>
  <si>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</si>
  <si>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</si>
  <si>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</si>
  <si>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</si>
  <si>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</si>
  <si>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</si>
  <si>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</si>
  <si>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</si>
  <si>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</si>
  <si>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</si>
  <si>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</si>
  <si>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</si>
  <si>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</si>
  <si>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</si>
  <si>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1"/>
  </si>
  <si>
    <t>区</t>
    <rPh sb="0" eb="1">
      <t>ク</t>
    </rPh>
    <phoneticPr fontId="1"/>
  </si>
  <si>
    <t>市町村</t>
    <phoneticPr fontId="1"/>
  </si>
  <si>
    <t>横浜市</t>
    <phoneticPr fontId="1"/>
  </si>
  <si>
    <t xml:space="preserve">  ※３歳児配置改善加算を受ける場合は「１５」、受けない場合は「20」で除する。　　　</t>
    <rPh sb="4" eb="6">
      <t>サイジ</t>
    </rPh>
    <rPh sb="6" eb="8">
      <t>ハイチ</t>
    </rPh>
    <rPh sb="8" eb="10">
      <t>カイゼン</t>
    </rPh>
    <rPh sb="10" eb="12">
      <t>カサン</t>
    </rPh>
    <rPh sb="13" eb="14">
      <t>ウ</t>
    </rPh>
    <rPh sb="16" eb="18">
      <t>バアイ</t>
    </rPh>
    <rPh sb="24" eb="25">
      <t>ウ</t>
    </rPh>
    <rPh sb="28" eb="30">
      <t>バアイ</t>
    </rPh>
    <rPh sb="36" eb="37">
      <t>ジョ</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</si>
  <si>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</si>
  <si>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</si>
  <si>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 xml:space="preserve"> （＋0.6）</t>
    <phoneticPr fontId="1"/>
  </si>
  <si>
    <t>a.</t>
    <phoneticPr fontId="1"/>
  </si>
  <si>
    <t>b.</t>
    <phoneticPr fontId="1"/>
  </si>
  <si>
    <t>c.</t>
    <phoneticPr fontId="1"/>
  </si>
  <si>
    <t>d.</t>
    <phoneticPr fontId="1"/>
  </si>
  <si>
    <t>e.</t>
    <phoneticPr fontId="1"/>
  </si>
  <si>
    <t>f.</t>
    <phoneticPr fontId="1"/>
  </si>
  <si>
    <t>h.</t>
    <phoneticPr fontId="1"/>
  </si>
  <si>
    <t>平均年齢別児童数計算表（認定こども園、保育所等）</t>
    <rPh sb="0" eb="2">
      <t>ヘイキン</t>
    </rPh>
    <rPh sb="2" eb="4">
      <t>ネンレイ</t>
    </rPh>
    <rPh sb="4" eb="5">
      <t>ベツ</t>
    </rPh>
    <rPh sb="5" eb="7">
      <t>ジドウ</t>
    </rPh>
    <rPh sb="7" eb="8">
      <t>スウ</t>
    </rPh>
    <rPh sb="8" eb="10">
      <t>ケイサン</t>
    </rPh>
    <rPh sb="10" eb="11">
      <t>ヒョウ</t>
    </rPh>
    <rPh sb="12" eb="14">
      <t>ニンテイ</t>
    </rPh>
    <rPh sb="17" eb="18">
      <t>エン</t>
    </rPh>
    <rPh sb="19" eb="21">
      <t>ホイク</t>
    </rPh>
    <rPh sb="21" eb="22">
      <t>ショ</t>
    </rPh>
    <rPh sb="22" eb="23">
      <t>トウ</t>
    </rPh>
    <phoneticPr fontId="1"/>
  </si>
  <si>
    <t>施設・事業所名</t>
    <rPh sb="0" eb="2">
      <t>シセツ</t>
    </rPh>
    <rPh sb="3" eb="6">
      <t>ジギョウショ</t>
    </rPh>
    <rPh sb="6" eb="7">
      <t>メイ</t>
    </rPh>
    <phoneticPr fontId="1"/>
  </si>
  <si>
    <t>黄緑セルは入力項目、グレー・黄色（オレンジ）セルは自動計算。</t>
    <rPh sb="0" eb="2">
      <t>キミドリ</t>
    </rPh>
    <rPh sb="5" eb="7">
      <t>ニュウリョク</t>
    </rPh>
    <rPh sb="7" eb="9">
      <t>コウモク</t>
    </rPh>
    <rPh sb="14" eb="16">
      <t>キイロ</t>
    </rPh>
    <rPh sb="25" eb="27">
      <t>ジドウ</t>
    </rPh>
    <rPh sb="27" eb="29">
      <t>ケイサン</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</si>
  <si>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</si>
  <si>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</si>
  <si>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</si>
  <si>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</si>
  <si>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</si>
  <si>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</si>
  <si>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</si>
  <si>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</si>
  <si>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</si>
  <si>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</si>
  <si>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</si>
  <si>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</si>
  <si>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</si>
  <si>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</si>
  <si>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</si>
  <si>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</si>
  <si>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</si>
  <si>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</si>
  <si>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</si>
  <si>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</si>
  <si>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「人数Ａ」及び「人数Ｂ」の算定の基礎となる職員数
　　（ａ～hの合計：小数点第１位四捨五入）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</si>
  <si>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令和４年度 処遇改善等加算Ⅱ及び職員処遇改善費の
加算見込額積算表</t>
    <rPh sb="0" eb="1">
      <t>レイ</t>
    </rPh>
    <rPh sb="1" eb="2">
      <t>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</si>
  <si>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副主任保育士等の加算見込額（1,000円未満切り捨て）
　　（48,780円×「人数Ａ」×賃金改善実施月数）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</si>
  <si>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</si>
  <si>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※処遇改善等加算Ⅰの加算率等認定申請書（処遇改善等加算Ⅰ）（第１号様式の１）で記載さ</t>
    <rPh sb="1" eb="3">
      <t>ショグウ</t>
    </rPh>
    <rPh sb="3" eb="5">
      <t>カイゼン</t>
    </rPh>
    <rPh sb="5" eb="6">
      <t>トウ</t>
    </rPh>
    <rPh sb="6" eb="8">
      <t>カサン</t>
    </rPh>
    <rPh sb="10" eb="12">
      <t>カサン</t>
    </rPh>
    <rPh sb="12" eb="13">
      <t>リツ</t>
    </rPh>
    <rPh sb="13" eb="14">
      <t>トウ</t>
    </rPh>
    <rPh sb="14" eb="16">
      <t>ニンテイ</t>
    </rPh>
    <rPh sb="16" eb="19">
      <t>シンセイショ</t>
    </rPh>
    <rPh sb="20" eb="22">
      <t>ショグウ</t>
    </rPh>
    <rPh sb="22" eb="24">
      <t>カイゼン</t>
    </rPh>
    <rPh sb="24" eb="25">
      <t>トウ</t>
    </rPh>
    <rPh sb="25" eb="27">
      <t>カサン</t>
    </rPh>
    <rPh sb="30" eb="31">
      <t>ダイ</t>
    </rPh>
    <rPh sb="32" eb="33">
      <t>ゴウ</t>
    </rPh>
    <rPh sb="33" eb="35">
      <t>ヨウシキ</t>
    </rPh>
    <rPh sb="39" eb="41">
      <t>キサイ</t>
    </rPh>
    <phoneticPr fontId="1"/>
  </si>
  <si>
    <r>
      <t>令和</t>
    </r>
    <r>
      <rPr>
        <sz val="18"/>
        <rFont val="ＭＳ Ｐ明朝"/>
        <family val="1"/>
        <charset val="128"/>
      </rPr>
      <t>４</t>
    </r>
    <r>
      <rPr>
        <sz val="18"/>
        <color theme="1"/>
        <rFont val="ＭＳ Ｐ明朝"/>
        <family val="1"/>
        <charset val="128"/>
      </rPr>
      <t>年度加算算定対象人数等認定申請書（処遇改善等加算Ⅱ及び職員処遇改善費）</t>
    </r>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</si>
  <si>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人数A（①×１/３）</t>
    <rPh sb="0" eb="2">
      <t>ニンズウ</t>
    </rPh>
    <phoneticPr fontId="1"/>
  </si>
  <si>
    <t>人数B（①×１/５）</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</si>
  <si>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</si>
  <si>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令和３年度</t>
    <rPh sb="0" eb="2">
      <t>レイワ</t>
    </rPh>
    <rPh sb="3" eb="5">
      <t>ネンド</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</si>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</sst>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s>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4"/>
      <color theme="1"/>
      <name val="HGP創英角ｺﾞｼｯｸUB"/>
      <family val="3"/>
      <charset val="128"/>
    </font>
    <font>
      <sz val="18"/>
      <color theme="1"/>
      <name val="ＭＳ Ｐ明朝"/>
      <family val="1"/>
      <charset val="128"/>
    </font>
    <font>
      <sz val="11"/>
      <color theme="1"/>
      <name val="ＭＳ Ｐ明朝"/>
      <family val="1"/>
      <charset val="128"/>
    </font>
    <font>
      <sz val="11"/>
      <color theme="1"/>
      <name val="HGｺﾞｼｯｸM"/>
      <family val="3"/>
      <charset val="128"/>
    </font>
    <font>
      <sz val="12"/>
      <color theme="1"/>
      <name val="HGｺﾞｼｯｸE"/>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b/>
      <sz val="12"/>
      <color indexed="10"/>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121">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theme="0" tint="-0.249977111117893"/>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style="thin">
        <color auto="1"/>
      </right>
      <top style="dotted">
        <color indexed="64"/>
      </top>
      <bottom style="thin">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459">
    <xf numFmtId="0" fontId="0" fillId="0" borderId="0" xfId="0">
      <alignment vertical="center"/>
    </xf>
    <xf numFmtId="0" fontId="9" fillId="2" borderId="0" xfId="0" applyFont="1" applyFill="1">
      <alignment vertical="center"/>
    </xf>
    <xf numFmtId="0" fontId="9" fillId="5"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51"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9" fillId="2" borderId="55" xfId="0" applyFont="1" applyFill="1" applyBorder="1" applyAlignment="1" applyProtection="1">
      <alignment horizontal="left" vertical="center"/>
    </xf>
    <xf numFmtId="0" fontId="9" fillId="2" borderId="53" xfId="0" applyFont="1" applyFill="1" applyBorder="1" applyAlignment="1" applyProtection="1">
      <alignment horizontal="center" vertical="center" textRotation="255" shrinkToFit="1"/>
    </xf>
    <xf numFmtId="0" fontId="9" fillId="2" borderId="53" xfId="0" applyFont="1" applyFill="1" applyBorder="1" applyProtection="1">
      <alignment vertical="center"/>
    </xf>
    <xf numFmtId="0" fontId="9" fillId="2" borderId="53" xfId="0" applyFont="1" applyFill="1" applyBorder="1" applyAlignment="1" applyProtection="1">
      <alignment horizontal="right" vertical="center" wrapText="1"/>
    </xf>
    <xf numFmtId="0" fontId="9" fillId="2" borderId="53"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61"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5" fillId="2" borderId="0" xfId="2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22" fillId="2" borderId="0" xfId="0" applyFont="1" applyFill="1">
      <alignment vertical="center"/>
    </xf>
    <xf numFmtId="0" fontId="22" fillId="0" borderId="0" xfId="0" applyFont="1">
      <alignment vertical="center"/>
    </xf>
    <xf numFmtId="0" fontId="19" fillId="4" borderId="6" xfId="0" applyFont="1" applyFill="1" applyBorder="1" applyProtection="1">
      <alignment vertical="center"/>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9" fillId="2" borderId="0" xfId="0" applyFont="1" applyFill="1" applyBorder="1" applyAlignment="1" applyProtection="1">
      <alignment horizontal="center" vertical="center"/>
    </xf>
    <xf numFmtId="0" fontId="22" fillId="2" borderId="0" xfId="0" applyFont="1" applyFill="1" applyProtection="1">
      <alignment vertical="center"/>
    </xf>
    <xf numFmtId="0" fontId="22" fillId="0" borderId="0" xfId="0" applyFont="1" applyProtection="1">
      <alignment vertical="center"/>
    </xf>
    <xf numFmtId="0" fontId="22" fillId="2" borderId="0" xfId="0" applyFont="1" applyFill="1" applyAlignment="1" applyProtection="1">
      <alignment vertical="center"/>
    </xf>
    <xf numFmtId="0" fontId="27" fillId="2" borderId="0" xfId="0" applyFont="1" applyFill="1" applyAlignment="1" applyProtection="1">
      <alignment horizontal="center" vertical="center"/>
    </xf>
    <xf numFmtId="0" fontId="26" fillId="3" borderId="62" xfId="0" applyFont="1" applyFill="1" applyBorder="1" applyAlignment="1" applyProtection="1">
      <alignment horizontal="center" vertical="center"/>
    </xf>
    <xf numFmtId="180" fontId="19" fillId="3" borderId="64" xfId="0" applyNumberFormat="1" applyFont="1" applyFill="1" applyBorder="1" applyAlignment="1" applyProtection="1">
      <alignment vertical="center"/>
    </xf>
    <xf numFmtId="0" fontId="22" fillId="2" borderId="0" xfId="0" applyFont="1" applyFill="1" applyAlignment="1" applyProtection="1">
      <alignment vertical="center" wrapText="1"/>
    </xf>
    <xf numFmtId="0" fontId="22" fillId="2" borderId="0" xfId="0" applyFont="1" applyFill="1" applyAlignment="1" applyProtection="1">
      <alignment horizontal="left" vertical="center" wrapText="1"/>
    </xf>
    <xf numFmtId="0" fontId="22" fillId="2" borderId="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shrinkToFit="1"/>
    </xf>
    <xf numFmtId="0" fontId="28" fillId="0" borderId="31" xfId="0" applyFont="1" applyBorder="1" applyAlignment="1" applyProtection="1">
      <alignment vertical="center"/>
    </xf>
    <xf numFmtId="179" fontId="19" fillId="3" borderId="7" xfId="0" applyNumberFormat="1" applyFont="1" applyFill="1" applyBorder="1" applyAlignment="1" applyProtection="1">
      <alignment vertical="center" shrinkToFit="1"/>
    </xf>
    <xf numFmtId="0" fontId="19" fillId="4" borderId="66" xfId="0" applyFont="1" applyFill="1" applyBorder="1" applyAlignment="1" applyProtection="1">
      <alignment horizontal="left" vertical="center" shrinkToFit="1"/>
    </xf>
    <xf numFmtId="0" fontId="28" fillId="0" borderId="65" xfId="0" applyFont="1" applyBorder="1" applyAlignment="1" applyProtection="1">
      <alignment vertical="center"/>
    </xf>
    <xf numFmtId="179" fontId="19" fillId="3" borderId="32" xfId="0" applyNumberFormat="1" applyFont="1" applyFill="1" applyBorder="1" applyAlignment="1" applyProtection="1">
      <alignment vertical="center" shrinkToFit="1"/>
    </xf>
    <xf numFmtId="0" fontId="19" fillId="4" borderId="17" xfId="0" applyFont="1" applyFill="1" applyBorder="1" applyAlignment="1" applyProtection="1">
      <alignment horizontal="left" vertical="center" shrinkToFit="1"/>
    </xf>
    <xf numFmtId="0" fontId="19" fillId="4" borderId="67" xfId="0" applyFont="1" applyFill="1" applyBorder="1" applyAlignment="1" applyProtection="1">
      <alignment horizontal="left" vertical="center" shrinkToFit="1"/>
    </xf>
    <xf numFmtId="0" fontId="28" fillId="0" borderId="0" xfId="0" applyFont="1" applyBorder="1" applyAlignment="1" applyProtection="1">
      <alignment vertical="center"/>
    </xf>
    <xf numFmtId="0" fontId="30" fillId="2" borderId="0" xfId="0" applyFont="1" applyFill="1" applyBorder="1" applyAlignment="1" applyProtection="1">
      <alignment horizontal="right" vertical="center"/>
    </xf>
    <xf numFmtId="0" fontId="27" fillId="0" borderId="42" xfId="0" applyFont="1" applyBorder="1" applyAlignment="1" applyProtection="1">
      <alignment horizontal="center" vertical="center"/>
    </xf>
    <xf numFmtId="0" fontId="22" fillId="2" borderId="0" xfId="0" applyFont="1" applyFill="1" applyBorder="1" applyProtection="1">
      <alignment vertical="center"/>
    </xf>
    <xf numFmtId="0" fontId="22" fillId="0" borderId="1" xfId="0" applyFont="1" applyBorder="1" applyAlignment="1" applyProtection="1">
      <alignment horizontal="center" vertical="center"/>
    </xf>
    <xf numFmtId="0" fontId="22" fillId="0" borderId="65" xfId="0" applyFont="1" applyBorder="1" applyAlignment="1" applyProtection="1">
      <alignment horizontal="center" vertical="center"/>
    </xf>
    <xf numFmtId="180" fontId="30" fillId="3" borderId="64" xfId="0" applyNumberFormat="1" applyFont="1" applyFill="1" applyBorder="1" applyAlignment="1" applyProtection="1">
      <alignment vertical="center"/>
    </xf>
    <xf numFmtId="0" fontId="22" fillId="0" borderId="70" xfId="0" applyFont="1" applyBorder="1" applyAlignment="1" applyProtection="1">
      <alignment horizontal="center" vertical="center"/>
    </xf>
    <xf numFmtId="0" fontId="22" fillId="0" borderId="28" xfId="0" applyFont="1" applyBorder="1" applyAlignment="1" applyProtection="1">
      <alignment horizontal="center" vertical="center"/>
    </xf>
    <xf numFmtId="0" fontId="19" fillId="3" borderId="73" xfId="0" applyFont="1" applyFill="1" applyBorder="1" applyProtection="1">
      <alignment vertical="center"/>
    </xf>
    <xf numFmtId="0" fontId="19" fillId="3" borderId="49" xfId="0" applyFont="1" applyFill="1" applyBorder="1" applyProtection="1">
      <alignment vertical="center"/>
    </xf>
    <xf numFmtId="0" fontId="19" fillId="3" borderId="46" xfId="0" applyFont="1" applyFill="1" applyBorder="1" applyProtection="1">
      <alignment vertical="center"/>
    </xf>
    <xf numFmtId="0" fontId="33" fillId="2" borderId="0" xfId="0" applyFont="1" applyFill="1" applyProtection="1">
      <alignment vertical="center"/>
    </xf>
    <xf numFmtId="0" fontId="22" fillId="3" borderId="8" xfId="0" applyFont="1" applyFill="1" applyBorder="1" applyProtection="1">
      <alignment vertical="center"/>
    </xf>
    <xf numFmtId="0" fontId="22" fillId="3" borderId="4" xfId="0" applyFont="1" applyFill="1" applyBorder="1" applyProtection="1">
      <alignment vertical="center"/>
    </xf>
    <xf numFmtId="0" fontId="19" fillId="3" borderId="45" xfId="0" applyFont="1" applyFill="1" applyBorder="1" applyProtection="1">
      <alignment vertical="center"/>
    </xf>
    <xf numFmtId="0" fontId="19" fillId="3" borderId="9" xfId="0" applyFont="1" applyFill="1" applyBorder="1" applyProtection="1">
      <alignment vertical="center"/>
    </xf>
    <xf numFmtId="0" fontId="19" fillId="3" borderId="54" xfId="0" applyFont="1" applyFill="1" applyBorder="1" applyProtection="1">
      <alignment vertical="center"/>
    </xf>
    <xf numFmtId="0" fontId="15" fillId="2" borderId="0" xfId="0" applyFont="1" applyFill="1" applyProtection="1">
      <alignment vertical="center"/>
    </xf>
    <xf numFmtId="0" fontId="22" fillId="2" borderId="0" xfId="0" applyFont="1" applyFill="1" applyBorder="1" applyAlignment="1" applyProtection="1">
      <alignment horizontal="center" vertical="center"/>
    </xf>
    <xf numFmtId="0" fontId="35" fillId="3" borderId="62" xfId="0" applyFont="1" applyFill="1" applyBorder="1" applyAlignment="1" applyProtection="1">
      <alignment horizontal="center" vertical="center"/>
    </xf>
    <xf numFmtId="0" fontId="38" fillId="2" borderId="0" xfId="0" applyFont="1" applyFill="1" applyProtection="1">
      <alignment vertical="center"/>
    </xf>
    <xf numFmtId="0" fontId="39" fillId="2" borderId="0" xfId="0" applyFont="1" applyFill="1" applyProtection="1">
      <alignment vertical="center"/>
    </xf>
    <xf numFmtId="0" fontId="38" fillId="0" borderId="0" xfId="0" applyFont="1" applyProtection="1">
      <alignment vertical="center"/>
      <protection locked="0"/>
    </xf>
    <xf numFmtId="0" fontId="40" fillId="2" borderId="0" xfId="0" applyFont="1" applyFill="1" applyProtection="1">
      <alignment vertical="center"/>
    </xf>
    <xf numFmtId="0" fontId="38" fillId="2" borderId="0" xfId="0" applyFont="1" applyFill="1" applyBorder="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183" fontId="38" fillId="0" borderId="79" xfId="0" applyNumberFormat="1" applyFont="1" applyBorder="1" applyAlignment="1" applyProtection="1">
      <alignment horizontal="center" vertical="center"/>
    </xf>
    <xf numFmtId="0" fontId="38" fillId="0" borderId="82" xfId="0" applyFont="1" applyBorder="1" applyAlignment="1" applyProtection="1">
      <alignment horizontal="center" vertical="center" shrinkToFit="1"/>
    </xf>
    <xf numFmtId="184" fontId="38" fillId="7" borderId="82" xfId="0" applyNumberFormat="1" applyFont="1" applyFill="1" applyBorder="1" applyAlignment="1" applyProtection="1">
      <alignment vertical="center" shrinkToFit="1"/>
      <protection locked="0"/>
    </xf>
    <xf numFmtId="184" fontId="44" fillId="8" borderId="83" xfId="0" applyNumberFormat="1" applyFont="1" applyFill="1" applyBorder="1" applyAlignment="1" applyProtection="1">
      <alignment vertical="center" shrinkToFit="1"/>
    </xf>
    <xf numFmtId="0" fontId="38" fillId="0" borderId="84" xfId="0" applyFont="1" applyBorder="1" applyAlignment="1" applyProtection="1">
      <alignment horizontal="center" vertical="center" shrinkToFit="1"/>
    </xf>
    <xf numFmtId="0" fontId="38" fillId="0" borderId="84" xfId="0" applyFont="1" applyBorder="1" applyAlignment="1" applyProtection="1">
      <alignment vertical="center" shrinkToFit="1"/>
    </xf>
    <xf numFmtId="185" fontId="38" fillId="8" borderId="84" xfId="0" applyNumberFormat="1" applyFont="1" applyFill="1" applyBorder="1" applyAlignment="1" applyProtection="1">
      <alignment vertical="center" shrinkToFit="1"/>
    </xf>
    <xf numFmtId="184" fontId="44" fillId="0" borderId="85" xfId="0" applyNumberFormat="1" applyFont="1" applyBorder="1" applyAlignment="1" applyProtection="1">
      <alignment vertical="center" shrinkToFit="1"/>
    </xf>
    <xf numFmtId="0" fontId="38" fillId="0" borderId="90" xfId="0" applyFont="1" applyBorder="1" applyAlignment="1" applyProtection="1">
      <alignment horizontal="center" vertical="center" shrinkToFit="1"/>
    </xf>
    <xf numFmtId="0" fontId="38" fillId="0" borderId="90" xfId="0" applyFont="1" applyBorder="1" applyAlignment="1" applyProtection="1">
      <alignment vertical="center" shrinkToFit="1"/>
    </xf>
    <xf numFmtId="185" fontId="38" fillId="8" borderId="90" xfId="0" applyNumberFormat="1" applyFont="1" applyFill="1" applyBorder="1" applyAlignment="1" applyProtection="1">
      <alignment vertical="center" shrinkToFit="1"/>
    </xf>
    <xf numFmtId="184" fontId="44" fillId="0" borderId="91" xfId="0" applyNumberFormat="1" applyFont="1" applyBorder="1" applyAlignment="1" applyProtection="1">
      <alignment vertical="center" shrinkToFit="1"/>
    </xf>
    <xf numFmtId="0" fontId="38" fillId="0" borderId="94" xfId="0" applyFont="1" applyBorder="1" applyAlignment="1" applyProtection="1">
      <alignment horizontal="center" vertical="center"/>
    </xf>
    <xf numFmtId="184" fontId="38" fillId="8" borderId="94" xfId="0" applyNumberFormat="1" applyFont="1" applyFill="1" applyBorder="1" applyAlignment="1" applyProtection="1">
      <alignment vertical="center" shrinkToFit="1"/>
    </xf>
    <xf numFmtId="184" fontId="38" fillId="0" borderId="94" xfId="0" applyNumberFormat="1" applyFont="1" applyFill="1" applyBorder="1" applyAlignment="1" applyProtection="1">
      <alignment vertical="center" shrinkToFit="1"/>
    </xf>
    <xf numFmtId="184" fontId="44" fillId="8" borderId="95" xfId="0" applyNumberFormat="1" applyFont="1" applyFill="1" applyBorder="1" applyAlignment="1" applyProtection="1">
      <alignment vertical="center" shrinkToFit="1"/>
    </xf>
    <xf numFmtId="0" fontId="38" fillId="2" borderId="0" xfId="0" applyFont="1" applyFill="1" applyBorder="1" applyProtection="1">
      <alignment vertical="center"/>
    </xf>
    <xf numFmtId="185" fontId="38" fillId="2" borderId="0" xfId="0" applyNumberFormat="1" applyFont="1" applyFill="1" applyBorder="1" applyProtection="1">
      <alignment vertical="center"/>
    </xf>
    <xf numFmtId="0" fontId="38" fillId="2" borderId="36" xfId="0" applyFont="1" applyFill="1" applyBorder="1" applyAlignment="1" applyProtection="1">
      <alignment horizontal="center" vertical="center"/>
    </xf>
    <xf numFmtId="183" fontId="38" fillId="0" borderId="96" xfId="0" applyNumberFormat="1" applyFont="1" applyBorder="1" applyAlignment="1" applyProtection="1">
      <alignment horizontal="center" vertical="center"/>
    </xf>
    <xf numFmtId="183" fontId="38" fillId="0" borderId="40" xfId="0" applyNumberFormat="1" applyFont="1" applyBorder="1" applyAlignment="1" applyProtection="1">
      <alignment horizontal="center" vertical="center"/>
    </xf>
    <xf numFmtId="183" fontId="38" fillId="0" borderId="37" xfId="0" applyNumberFormat="1" applyFont="1" applyBorder="1" applyAlignment="1" applyProtection="1">
      <alignment horizontal="center" vertical="center"/>
    </xf>
    <xf numFmtId="0" fontId="38" fillId="2" borderId="97" xfId="0" applyFont="1" applyFill="1" applyBorder="1" applyAlignment="1" applyProtection="1">
      <alignment horizontal="center" vertical="center"/>
    </xf>
    <xf numFmtId="0" fontId="38" fillId="0" borderId="83" xfId="0" applyFont="1" applyBorder="1" applyAlignment="1" applyProtection="1">
      <alignment horizontal="center" vertical="center" shrinkToFit="1"/>
    </xf>
    <xf numFmtId="184" fontId="43" fillId="7" borderId="99" xfId="0" applyNumberFormat="1" applyFont="1" applyFill="1" applyBorder="1" applyAlignment="1" applyProtection="1">
      <alignment vertical="center" shrinkToFit="1"/>
      <protection locked="0"/>
    </xf>
    <xf numFmtId="184" fontId="38" fillId="8" borderId="100" xfId="0" applyNumberFormat="1" applyFont="1" applyFill="1" applyBorder="1" applyAlignment="1" applyProtection="1">
      <alignment vertical="center" shrinkToFit="1"/>
    </xf>
    <xf numFmtId="184" fontId="38" fillId="8" borderId="101" xfId="0" applyNumberFormat="1" applyFont="1" applyFill="1" applyBorder="1" applyAlignment="1" applyProtection="1">
      <alignment vertical="center" shrinkToFit="1"/>
    </xf>
    <xf numFmtId="184" fontId="44" fillId="9" borderId="99" xfId="0" applyNumberFormat="1" applyFont="1" applyFill="1" applyBorder="1" applyAlignment="1" applyProtection="1">
      <alignment vertical="center" shrinkToFit="1"/>
    </xf>
    <xf numFmtId="184" fontId="38" fillId="8" borderId="102" xfId="0" applyNumberFormat="1" applyFont="1" applyFill="1" applyBorder="1" applyAlignment="1" applyProtection="1">
      <alignment vertical="center" shrinkToFit="1"/>
    </xf>
    <xf numFmtId="0" fontId="38" fillId="2" borderId="87" xfId="0" applyFont="1" applyFill="1" applyBorder="1" applyProtection="1">
      <alignment vertical="center"/>
    </xf>
    <xf numFmtId="0" fontId="45" fillId="2" borderId="100" xfId="0" applyFont="1" applyFill="1" applyBorder="1" applyAlignment="1" applyProtection="1">
      <alignment vertical="top" wrapText="1"/>
    </xf>
    <xf numFmtId="184" fontId="44" fillId="10" borderId="99" xfId="0" applyNumberFormat="1" applyFont="1" applyFill="1" applyBorder="1" applyAlignment="1" applyProtection="1">
      <alignment vertical="center" shrinkToFit="1"/>
    </xf>
    <xf numFmtId="0" fontId="38" fillId="0" borderId="103" xfId="0" applyFont="1" applyBorder="1" applyAlignment="1" applyProtection="1">
      <alignment horizontal="center" vertical="center" shrinkToFit="1"/>
    </xf>
    <xf numFmtId="184" fontId="43" fillId="7" borderId="104" xfId="0" applyNumberFormat="1" applyFont="1" applyFill="1" applyBorder="1" applyAlignment="1" applyProtection="1">
      <alignment vertical="center" shrinkToFit="1"/>
      <protection locked="0"/>
    </xf>
    <xf numFmtId="184" fontId="38" fillId="8" borderId="105" xfId="0" applyNumberFormat="1" applyFont="1" applyFill="1" applyBorder="1" applyAlignment="1" applyProtection="1">
      <alignment vertical="center" shrinkToFit="1"/>
    </xf>
    <xf numFmtId="184" fontId="38" fillId="8" borderId="106" xfId="0" applyNumberFormat="1" applyFont="1" applyFill="1" applyBorder="1" applyAlignment="1" applyProtection="1">
      <alignment vertical="center" shrinkToFit="1"/>
    </xf>
    <xf numFmtId="184" fontId="38" fillId="8" borderId="107" xfId="0" applyNumberFormat="1" applyFont="1" applyFill="1" applyBorder="1" applyAlignment="1" applyProtection="1">
      <alignment vertical="center" shrinkToFit="1"/>
    </xf>
    <xf numFmtId="184" fontId="44" fillId="9" borderId="108" xfId="0" applyNumberFormat="1" applyFont="1" applyFill="1" applyBorder="1" applyAlignment="1" applyProtection="1">
      <alignment vertical="center" shrinkToFit="1"/>
    </xf>
    <xf numFmtId="0" fontId="38" fillId="0" borderId="109" xfId="0" applyFont="1" applyBorder="1" applyProtection="1">
      <alignment vertical="center"/>
    </xf>
    <xf numFmtId="184" fontId="38" fillId="8" borderId="110" xfId="0" applyNumberFormat="1" applyFont="1" applyFill="1" applyBorder="1" applyAlignment="1" applyProtection="1">
      <alignment vertical="center" shrinkToFit="1"/>
    </xf>
    <xf numFmtId="186" fontId="38" fillId="0" borderId="111" xfId="0" applyNumberFormat="1" applyFont="1" applyFill="1" applyBorder="1" applyAlignment="1" applyProtection="1">
      <alignment vertical="center" shrinkToFit="1"/>
    </xf>
    <xf numFmtId="186" fontId="38" fillId="0" borderId="94" xfId="0" applyNumberFormat="1" applyFont="1" applyFill="1" applyBorder="1" applyAlignment="1" applyProtection="1">
      <alignment vertical="center" shrinkToFit="1"/>
    </xf>
    <xf numFmtId="186" fontId="38" fillId="0" borderId="95" xfId="0" applyNumberFormat="1" applyFont="1" applyFill="1" applyBorder="1" applyAlignment="1" applyProtection="1">
      <alignment vertical="center" shrinkToFit="1"/>
    </xf>
    <xf numFmtId="184" fontId="44" fillId="9" borderId="112" xfId="0" applyNumberFormat="1" applyFont="1" applyFill="1" applyBorder="1" applyAlignment="1" applyProtection="1">
      <alignment vertical="center" shrinkToFit="1"/>
    </xf>
    <xf numFmtId="0" fontId="38" fillId="2" borderId="17" xfId="0" applyFont="1" applyFill="1" applyBorder="1" applyProtection="1">
      <alignment vertical="center"/>
    </xf>
    <xf numFmtId="0" fontId="38" fillId="2" borderId="113" xfId="0" applyFont="1" applyFill="1" applyBorder="1" applyAlignment="1" applyProtection="1">
      <alignment horizontal="center" vertical="center"/>
    </xf>
    <xf numFmtId="183" fontId="38" fillId="0" borderId="114" xfId="0" applyNumberFormat="1" applyFont="1" applyBorder="1" applyAlignment="1" applyProtection="1">
      <alignment horizontal="center" vertical="center"/>
    </xf>
    <xf numFmtId="183" fontId="38" fillId="0" borderId="78" xfId="0" applyNumberFormat="1" applyFont="1" applyBorder="1" applyAlignment="1" applyProtection="1">
      <alignment horizontal="center" vertical="center"/>
    </xf>
    <xf numFmtId="183" fontId="38" fillId="0" borderId="115" xfId="0" applyNumberFormat="1" applyFont="1" applyBorder="1" applyAlignment="1" applyProtection="1">
      <alignment horizontal="center" vertical="center"/>
    </xf>
    <xf numFmtId="183" fontId="38" fillId="0" borderId="80" xfId="0" applyNumberFormat="1" applyFont="1" applyBorder="1" applyAlignment="1" applyProtection="1">
      <alignment horizontal="center" vertical="center"/>
    </xf>
    <xf numFmtId="183" fontId="38" fillId="0" borderId="11" xfId="0" applyNumberFormat="1" applyFont="1" applyBorder="1" applyAlignment="1" applyProtection="1">
      <alignment horizontal="center" vertical="center"/>
    </xf>
    <xf numFmtId="184" fontId="45" fillId="7" borderId="87" xfId="0" applyNumberFormat="1" applyFont="1" applyFill="1" applyBorder="1" applyAlignment="1" applyProtection="1">
      <alignment vertical="center" shrinkToFit="1"/>
      <protection locked="0"/>
    </xf>
    <xf numFmtId="184" fontId="38" fillId="7" borderId="19" xfId="0" applyNumberFormat="1" applyFont="1" applyFill="1" applyBorder="1" applyAlignment="1" applyProtection="1">
      <alignment vertical="center" shrinkToFit="1"/>
      <protection locked="0"/>
    </xf>
    <xf numFmtId="184" fontId="38" fillId="7" borderId="13" xfId="0" applyNumberFormat="1" applyFont="1" applyFill="1" applyBorder="1" applyAlignment="1" applyProtection="1">
      <alignment vertical="center" shrinkToFit="1"/>
      <protection locked="0"/>
    </xf>
    <xf numFmtId="184" fontId="38" fillId="7" borderId="81" xfId="0" applyNumberFormat="1" applyFont="1" applyFill="1" applyBorder="1" applyAlignment="1" applyProtection="1">
      <alignment vertical="center" shrinkToFit="1"/>
      <protection locked="0"/>
    </xf>
    <xf numFmtId="184" fontId="45" fillId="7" borderId="102" xfId="0" applyNumberFormat="1" applyFont="1" applyFill="1" applyBorder="1" applyAlignment="1" applyProtection="1">
      <alignment vertical="center" shrinkToFit="1"/>
      <protection locked="0"/>
    </xf>
    <xf numFmtId="184" fontId="38" fillId="7" borderId="5" xfId="0" applyNumberFormat="1" applyFont="1" applyFill="1" applyBorder="1" applyAlignment="1" applyProtection="1">
      <alignment vertical="center" shrinkToFit="1"/>
      <protection locked="0"/>
    </xf>
    <xf numFmtId="184" fontId="38" fillId="7" borderId="100" xfId="0" applyNumberFormat="1" applyFont="1" applyFill="1" applyBorder="1" applyAlignment="1" applyProtection="1">
      <alignment vertical="center" shrinkToFit="1"/>
      <protection locked="0"/>
    </xf>
    <xf numFmtId="184" fontId="38" fillId="7" borderId="101" xfId="0" applyNumberFormat="1" applyFont="1" applyFill="1" applyBorder="1" applyAlignment="1" applyProtection="1">
      <alignment vertical="center" shrinkToFit="1"/>
      <protection locked="0"/>
    </xf>
    <xf numFmtId="0" fontId="38" fillId="0" borderId="87" xfId="0" applyFont="1" applyBorder="1" applyProtection="1">
      <alignment vertical="center"/>
    </xf>
    <xf numFmtId="0" fontId="45" fillId="0" borderId="100" xfId="0" applyFont="1" applyBorder="1" applyAlignment="1" applyProtection="1">
      <alignment vertical="top" wrapText="1"/>
    </xf>
    <xf numFmtId="0" fontId="38" fillId="0" borderId="116" xfId="0" applyFont="1" applyBorder="1" applyAlignment="1" applyProtection="1">
      <alignment horizontal="center" vertical="center" shrinkToFit="1"/>
    </xf>
    <xf numFmtId="184" fontId="45" fillId="7" borderId="117" xfId="0" applyNumberFormat="1" applyFont="1" applyFill="1" applyBorder="1" applyAlignment="1" applyProtection="1">
      <alignment vertical="center" shrinkToFit="1"/>
      <protection locked="0"/>
    </xf>
    <xf numFmtId="184" fontId="38" fillId="7" borderId="118" xfId="0" applyNumberFormat="1" applyFont="1" applyFill="1" applyBorder="1" applyAlignment="1" applyProtection="1">
      <alignment vertical="center" shrinkToFit="1"/>
      <protection locked="0"/>
    </xf>
    <xf numFmtId="184" fontId="38" fillId="7" borderId="106" xfId="0" applyNumberFormat="1" applyFont="1" applyFill="1" applyBorder="1" applyAlignment="1" applyProtection="1">
      <alignment vertical="center" shrinkToFit="1"/>
      <protection locked="0"/>
    </xf>
    <xf numFmtId="184" fontId="38" fillId="7" borderId="107" xfId="0" applyNumberFormat="1" applyFont="1" applyFill="1" applyBorder="1" applyAlignment="1" applyProtection="1">
      <alignment vertical="center" shrinkToFit="1"/>
      <protection locked="0"/>
    </xf>
    <xf numFmtId="0" fontId="38" fillId="0" borderId="119" xfId="0" applyFont="1" applyBorder="1" applyProtection="1">
      <alignment vertical="center"/>
    </xf>
    <xf numFmtId="184" fontId="38" fillId="0" borderId="120" xfId="0" applyNumberFormat="1" applyFont="1" applyFill="1" applyBorder="1" applyAlignment="1" applyProtection="1">
      <alignment vertical="center" shrinkToFit="1"/>
    </xf>
    <xf numFmtId="184" fontId="38" fillId="0" borderId="95" xfId="0" applyNumberFormat="1" applyFont="1" applyFill="1" applyBorder="1" applyAlignment="1" applyProtection="1">
      <alignment vertical="center" shrinkToFit="1"/>
    </xf>
    <xf numFmtId="184" fontId="44" fillId="8" borderId="112" xfId="0" applyNumberFormat="1" applyFont="1" applyFill="1" applyBorder="1" applyAlignment="1" applyProtection="1">
      <alignment vertical="center" shrinkToFit="1"/>
    </xf>
    <xf numFmtId="184" fontId="38" fillId="2" borderId="0" xfId="0" applyNumberFormat="1" applyFont="1" applyFill="1" applyBorder="1" applyProtection="1">
      <alignment vertical="center"/>
    </xf>
    <xf numFmtId="0" fontId="50" fillId="2" borderId="17" xfId="0" applyFont="1" applyFill="1" applyBorder="1" applyProtection="1">
      <alignment vertical="center"/>
    </xf>
    <xf numFmtId="0" fontId="50" fillId="2" borderId="0" xfId="0" applyFont="1" applyFill="1" applyBorder="1" applyProtection="1">
      <alignment vertical="center"/>
    </xf>
    <xf numFmtId="0" fontId="15" fillId="0" borderId="71" xfId="0" applyFont="1" applyBorder="1" applyAlignment="1" applyProtection="1">
      <alignment horizontal="left" vertical="center" wrapText="1"/>
    </xf>
    <xf numFmtId="0" fontId="15" fillId="0" borderId="72"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180" fontId="26" fillId="3" borderId="71" xfId="0" applyNumberFormat="1" applyFont="1" applyFill="1" applyBorder="1" applyAlignment="1" applyProtection="1">
      <alignment horizontal="center" vertical="center"/>
    </xf>
    <xf numFmtId="0" fontId="26" fillId="3" borderId="72" xfId="0" applyNumberFormat="1" applyFont="1" applyFill="1" applyBorder="1" applyAlignment="1" applyProtection="1">
      <alignment horizontal="center" vertical="center"/>
    </xf>
    <xf numFmtId="177" fontId="32" fillId="3" borderId="72" xfId="0" applyNumberFormat="1" applyFont="1" applyFill="1" applyBorder="1" applyAlignment="1" applyProtection="1">
      <alignment horizontal="center" vertical="center"/>
    </xf>
    <xf numFmtId="0" fontId="15" fillId="0" borderId="10"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9" xfId="0" applyFont="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2" fillId="4" borderId="43" xfId="0" applyFont="1" applyFill="1" applyBorder="1" applyAlignment="1" applyProtection="1">
      <alignment horizontal="center" vertical="center"/>
      <protection locked="0"/>
    </xf>
    <xf numFmtId="0" fontId="15" fillId="0" borderId="35" xfId="0" applyFont="1" applyBorder="1" applyAlignment="1" applyProtection="1">
      <alignment horizontal="left" vertical="center"/>
    </xf>
    <xf numFmtId="0" fontId="15" fillId="0" borderId="44" xfId="0" applyFont="1" applyBorder="1" applyAlignment="1" applyProtection="1">
      <alignment horizontal="left" vertical="center"/>
    </xf>
    <xf numFmtId="0" fontId="15" fillId="0" borderId="41" xfId="0" applyFont="1" applyBorder="1" applyAlignment="1" applyProtection="1">
      <alignment horizontal="left" vertical="center"/>
    </xf>
    <xf numFmtId="181" fontId="26" fillId="3" borderId="36" xfId="0" applyNumberFormat="1" applyFont="1" applyFill="1" applyBorder="1" applyAlignment="1" applyProtection="1">
      <alignment horizontal="right" vertical="center"/>
    </xf>
    <xf numFmtId="0" fontId="15" fillId="0" borderId="39" xfId="0" applyFont="1" applyBorder="1" applyAlignment="1" applyProtection="1">
      <alignment horizontal="left" vertical="center" shrinkToFit="1"/>
    </xf>
    <xf numFmtId="0" fontId="15" fillId="0" borderId="43" xfId="0" applyFont="1" applyBorder="1" applyAlignment="1" applyProtection="1">
      <alignment horizontal="left" vertical="center" shrinkToFit="1"/>
    </xf>
    <xf numFmtId="0" fontId="15" fillId="0" borderId="38" xfId="0" applyFont="1" applyBorder="1" applyAlignment="1" applyProtection="1">
      <alignment horizontal="left" vertical="center" shrinkToFit="1"/>
    </xf>
    <xf numFmtId="0" fontId="26" fillId="4" borderId="43" xfId="0" applyFont="1" applyFill="1" applyBorder="1" applyAlignment="1" applyProtection="1">
      <alignment horizontal="center" vertical="center"/>
      <protection locked="0"/>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26" fillId="3" borderId="4" xfId="0" applyFont="1" applyFill="1" applyBorder="1" applyAlignment="1" applyProtection="1">
      <alignment horizontal="center" vertical="center"/>
    </xf>
    <xf numFmtId="0" fontId="15" fillId="0" borderId="47"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5" xfId="0" applyFont="1" applyBorder="1" applyAlignment="1" applyProtection="1">
      <alignment horizontal="left" vertical="center" shrinkToFit="1"/>
    </xf>
    <xf numFmtId="0" fontId="22" fillId="4" borderId="39" xfId="0" applyFont="1" applyFill="1" applyBorder="1" applyAlignment="1" applyProtection="1">
      <alignment horizontal="center" vertical="center"/>
    </xf>
    <xf numFmtId="0" fontId="22" fillId="4" borderId="43"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6" fillId="4" borderId="4" xfId="0" applyFont="1" applyFill="1" applyBorder="1" applyAlignment="1" applyProtection="1">
      <alignment horizontal="center" vertical="center"/>
      <protection locked="0"/>
    </xf>
    <xf numFmtId="0" fontId="26" fillId="4" borderId="4"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15" fillId="0" borderId="7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9" xfId="0" applyFont="1" applyBorder="1" applyAlignment="1" applyProtection="1">
      <alignment horizontal="left" vertical="center" wrapText="1"/>
    </xf>
    <xf numFmtId="181" fontId="32" fillId="3" borderId="15" xfId="0" applyNumberFormat="1" applyFont="1" applyFill="1" applyBorder="1" applyAlignment="1" applyProtection="1">
      <alignment horizontal="right" vertical="center"/>
    </xf>
    <xf numFmtId="0" fontId="26" fillId="3" borderId="15" xfId="0" applyNumberFormat="1" applyFont="1" applyFill="1" applyBorder="1" applyAlignment="1" applyProtection="1">
      <alignment horizontal="center" vertical="center"/>
    </xf>
    <xf numFmtId="0" fontId="32" fillId="3" borderId="15" xfId="0" applyNumberFormat="1" applyFont="1" applyFill="1" applyBorder="1" applyAlignment="1" applyProtection="1">
      <alignment horizontal="center" vertical="center"/>
    </xf>
    <xf numFmtId="0" fontId="22" fillId="4" borderId="10"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19" xfId="0" applyFont="1" applyFill="1" applyBorder="1" applyAlignment="1" applyProtection="1">
      <alignment horizontal="center" vertical="center"/>
      <protection locked="0"/>
    </xf>
    <xf numFmtId="0" fontId="15" fillId="0" borderId="50"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181" fontId="32" fillId="3" borderId="48" xfId="0" applyNumberFormat="1" applyFont="1" applyFill="1" applyBorder="1" applyAlignment="1" applyProtection="1">
      <alignment horizontal="right" vertical="center"/>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22" fillId="4" borderId="65" xfId="0" applyFont="1" applyFill="1" applyBorder="1" applyAlignment="1" applyProtection="1">
      <alignment horizontal="center" vertical="center"/>
      <protection locked="0"/>
    </xf>
    <xf numFmtId="0" fontId="22" fillId="4" borderId="66" xfId="0" applyFont="1" applyFill="1" applyBorder="1" applyAlignment="1" applyProtection="1">
      <alignment horizontal="center" vertical="center"/>
      <protection locked="0"/>
    </xf>
    <xf numFmtId="0" fontId="26" fillId="3" borderId="63" xfId="0" applyNumberFormat="1" applyFont="1" applyFill="1" applyBorder="1" applyAlignment="1" applyProtection="1">
      <alignment horizontal="center" vertical="center"/>
    </xf>
    <xf numFmtId="0" fontId="22" fillId="0" borderId="29" xfId="0" applyFont="1" applyBorder="1" applyAlignment="1" applyProtection="1">
      <alignment horizontal="center" vertical="center"/>
    </xf>
    <xf numFmtId="0" fontId="31" fillId="0" borderId="28" xfId="0" applyFont="1" applyBorder="1" applyAlignment="1" applyProtection="1">
      <alignment horizontal="center" vertical="center"/>
    </xf>
    <xf numFmtId="0" fontId="22" fillId="4" borderId="28" xfId="0" applyFont="1" applyFill="1" applyBorder="1" applyAlignment="1" applyProtection="1">
      <alignment horizontal="center" vertical="center"/>
      <protection locked="0"/>
    </xf>
    <xf numFmtId="0" fontId="22" fillId="4" borderId="76" xfId="0" applyFont="1" applyFill="1" applyBorder="1" applyAlignment="1" applyProtection="1">
      <alignment horizontal="center" vertical="center"/>
      <protection locked="0"/>
    </xf>
    <xf numFmtId="0" fontId="22" fillId="0" borderId="69" xfId="0" applyFont="1" applyBorder="1" applyAlignment="1" applyProtection="1">
      <alignment horizontal="center" vertical="center"/>
    </xf>
    <xf numFmtId="0" fontId="22" fillId="0" borderId="65" xfId="0" applyFont="1" applyBorder="1" applyAlignment="1" applyProtection="1">
      <alignment horizontal="center" vertical="center"/>
    </xf>
    <xf numFmtId="180" fontId="26" fillId="3" borderId="33" xfId="0" applyNumberFormat="1" applyFont="1" applyFill="1" applyBorder="1" applyAlignment="1" applyProtection="1">
      <alignment horizontal="center" vertical="center"/>
    </xf>
    <xf numFmtId="0" fontId="15" fillId="2" borderId="11" xfId="20" applyFont="1" applyFill="1" applyBorder="1" applyAlignment="1" applyProtection="1">
      <alignment horizontal="center" vertical="center"/>
    </xf>
    <xf numFmtId="0" fontId="15" fillId="2" borderId="15" xfId="20" applyFont="1" applyFill="1" applyBorder="1" applyAlignment="1" applyProtection="1">
      <alignment horizontal="center" vertical="center"/>
    </xf>
    <xf numFmtId="0" fontId="15" fillId="2" borderId="12" xfId="20" applyFont="1" applyFill="1" applyBorder="1" applyAlignment="1" applyProtection="1">
      <alignment horizontal="center" vertical="center"/>
    </xf>
    <xf numFmtId="178" fontId="22" fillId="4" borderId="65" xfId="0" applyNumberFormat="1" applyFont="1" applyFill="1" applyBorder="1" applyAlignment="1" applyProtection="1">
      <alignment horizontal="center" vertical="center"/>
      <protection locked="0"/>
    </xf>
    <xf numFmtId="178" fontId="22" fillId="4" borderId="66" xfId="0" applyNumberFormat="1" applyFont="1" applyFill="1" applyBorder="1" applyAlignment="1" applyProtection="1">
      <alignment horizontal="center" vertical="center"/>
      <protection locked="0"/>
    </xf>
    <xf numFmtId="177" fontId="26" fillId="3" borderId="63" xfId="0" applyNumberFormat="1" applyFont="1" applyFill="1" applyBorder="1" applyAlignment="1" applyProtection="1">
      <alignment horizontal="center" vertical="center"/>
    </xf>
    <xf numFmtId="0" fontId="10" fillId="2" borderId="0" xfId="20" applyFont="1" applyFill="1" applyBorder="1" applyAlignment="1" applyProtection="1">
      <alignment horizontal="left" vertical="center" wrapText="1"/>
    </xf>
    <xf numFmtId="0" fontId="22" fillId="2" borderId="0" xfId="0" applyFont="1" applyFill="1" applyAlignment="1" applyProtection="1">
      <alignment horizontal="center" vertical="center"/>
    </xf>
    <xf numFmtId="0" fontId="22" fillId="0" borderId="68" xfId="0" applyFont="1" applyBorder="1" applyAlignment="1" applyProtection="1">
      <alignment horizontal="center" vertical="center"/>
    </xf>
    <xf numFmtId="0" fontId="22" fillId="0" borderId="31" xfId="0" applyFont="1" applyBorder="1" applyAlignment="1" applyProtection="1">
      <alignment horizontal="center" vertical="center"/>
    </xf>
    <xf numFmtId="0" fontId="22" fillId="4" borderId="31"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22" fillId="2" borderId="0" xfId="0" applyFont="1" applyFill="1" applyAlignment="1" applyProtection="1">
      <alignment horizontal="left" vertical="center" wrapText="1"/>
    </xf>
    <xf numFmtId="0" fontId="15" fillId="0" borderId="10" xfId="20" applyFont="1" applyFill="1" applyBorder="1" applyAlignment="1" applyProtection="1">
      <alignment horizontal="center" vertical="center"/>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181" fontId="26" fillId="4" borderId="31" xfId="0" applyNumberFormat="1" applyFont="1" applyFill="1" applyBorder="1" applyAlignment="1" applyProtection="1">
      <alignment horizontal="center" vertical="center"/>
      <protection locked="0"/>
    </xf>
    <xf numFmtId="0" fontId="29" fillId="0" borderId="31" xfId="0" applyFont="1" applyBorder="1" applyAlignment="1" applyProtection="1">
      <alignment horizontal="center" vertical="center"/>
    </xf>
    <xf numFmtId="180" fontId="26" fillId="3" borderId="31" xfId="0" applyNumberFormat="1" applyFont="1" applyFill="1" applyBorder="1" applyAlignment="1" applyProtection="1">
      <alignment horizontal="center" vertical="center"/>
    </xf>
    <xf numFmtId="181" fontId="26" fillId="4" borderId="65" xfId="0" applyNumberFormat="1" applyFont="1" applyFill="1" applyBorder="1" applyAlignment="1" applyProtection="1">
      <alignment horizontal="center" vertical="center"/>
      <protection locked="0"/>
    </xf>
    <xf numFmtId="0" fontId="29" fillId="0" borderId="65" xfId="0" applyFont="1" applyBorder="1" applyAlignment="1" applyProtection="1">
      <alignment horizontal="center" vertical="center"/>
    </xf>
    <xf numFmtId="180" fontId="26" fillId="3" borderId="65" xfId="0" applyNumberFormat="1" applyFont="1" applyFill="1" applyBorder="1" applyAlignment="1" applyProtection="1">
      <alignment horizontal="center" vertical="center"/>
    </xf>
    <xf numFmtId="0" fontId="22" fillId="0" borderId="2" xfId="0" applyFont="1" applyBorder="1" applyAlignment="1" applyProtection="1">
      <alignment horizontal="center" vertical="center"/>
    </xf>
    <xf numFmtId="181" fontId="26" fillId="4" borderId="28" xfId="0" applyNumberFormat="1" applyFont="1" applyFill="1" applyBorder="1" applyAlignment="1" applyProtection="1">
      <alignment horizontal="center" vertical="center"/>
      <protection locked="0"/>
    </xf>
    <xf numFmtId="0" fontId="29" fillId="0" borderId="33" xfId="0" applyFont="1" applyBorder="1" applyAlignment="1" applyProtection="1">
      <alignment horizontal="center" vertical="center"/>
    </xf>
    <xf numFmtId="0" fontId="22" fillId="0" borderId="33" xfId="0" applyFont="1" applyBorder="1" applyAlignment="1" applyProtection="1">
      <alignment horizontal="center" vertical="center"/>
    </xf>
    <xf numFmtId="0" fontId="15" fillId="0" borderId="39" xfId="20" applyFont="1" applyBorder="1" applyAlignment="1" applyProtection="1">
      <alignment horizontal="center" vertical="center" shrinkToFit="1"/>
    </xf>
    <xf numFmtId="0" fontId="15" fillId="0" borderId="43"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23" fillId="0" borderId="38" xfId="0" applyFont="1" applyFill="1" applyBorder="1" applyAlignment="1" applyProtection="1">
      <alignment horizontal="center" vertical="center"/>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0" fontId="15" fillId="0" borderId="5" xfId="20" applyFont="1" applyFill="1" applyBorder="1" applyAlignment="1" applyProtection="1">
      <alignment horizontal="center" vertical="center"/>
    </xf>
    <xf numFmtId="179" fontId="26" fillId="4" borderId="3" xfId="0" applyNumberFormat="1" applyFont="1" applyFill="1" applyBorder="1" applyAlignment="1" applyProtection="1">
      <alignment horizontal="center" vertical="center"/>
      <protection locked="0"/>
    </xf>
    <xf numFmtId="179" fontId="26" fillId="4" borderId="4" xfId="0" applyNumberFormat="1" applyFont="1" applyFill="1" applyBorder="1" applyAlignment="1" applyProtection="1">
      <alignment horizontal="center" vertical="center"/>
      <protection locked="0"/>
    </xf>
    <xf numFmtId="179" fontId="26"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179" fontId="26" fillId="3" borderId="77" xfId="0" applyNumberFormat="1" applyFont="1" applyFill="1" applyBorder="1" applyAlignment="1" applyProtection="1">
      <alignment horizontal="center" vertical="center"/>
    </xf>
    <xf numFmtId="179" fontId="26" fillId="3" borderId="15" xfId="0" applyNumberFormat="1" applyFont="1" applyFill="1" applyBorder="1" applyAlignment="1" applyProtection="1">
      <alignment horizontal="center" vertical="center"/>
    </xf>
    <xf numFmtId="179" fontId="26" fillId="3" borderId="12" xfId="0" applyNumberFormat="1" applyFont="1" applyFill="1" applyBorder="1" applyAlignment="1" applyProtection="1">
      <alignment horizontal="center" vertical="center"/>
    </xf>
    <xf numFmtId="180" fontId="26" fillId="3" borderId="63" xfId="0" applyNumberFormat="1" applyFont="1" applyFill="1" applyBorder="1" applyAlignment="1" applyProtection="1">
      <alignment horizontal="center" vertical="center"/>
    </xf>
    <xf numFmtId="0" fontId="14" fillId="2" borderId="25" xfId="20" applyFont="1" applyFill="1" applyBorder="1" applyAlignment="1" applyProtection="1">
      <alignment horizontal="center" vertical="center"/>
    </xf>
    <xf numFmtId="0" fontId="14" fillId="2" borderId="34" xfId="20" applyFont="1" applyFill="1" applyBorder="1" applyAlignment="1" applyProtection="1">
      <alignment horizontal="center" vertical="center"/>
    </xf>
    <xf numFmtId="0" fontId="14" fillId="2" borderId="6" xfId="20" applyFont="1" applyFill="1" applyBorder="1" applyAlignment="1" applyProtection="1">
      <alignment horizontal="center" vertical="center"/>
    </xf>
    <xf numFmtId="0" fontId="14" fillId="2" borderId="24" xfId="20"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14" fillId="2" borderId="23" xfId="20" applyFont="1" applyFill="1" applyBorder="1" applyAlignment="1" applyProtection="1">
      <alignment horizontal="center" vertical="center"/>
    </xf>
    <xf numFmtId="0" fontId="14" fillId="2" borderId="14" xfId="20" applyFont="1" applyFill="1" applyBorder="1" applyAlignment="1" applyProtection="1">
      <alignment horizontal="center" vertical="center"/>
    </xf>
    <xf numFmtId="0" fontId="14" fillId="2" borderId="36" xfId="20" applyFont="1" applyFill="1" applyBorder="1" applyAlignment="1" applyProtection="1">
      <alignment horizontal="center" vertical="center"/>
    </xf>
    <xf numFmtId="0" fontId="14" fillId="2" borderId="54" xfId="20" applyFont="1" applyFill="1" applyBorder="1" applyAlignment="1" applyProtection="1">
      <alignment horizontal="center" vertical="center"/>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24" fillId="2" borderId="18"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27" xfId="0" applyFont="1" applyFill="1" applyBorder="1" applyAlignment="1" applyProtection="1">
      <alignment horizontal="center" vertical="center"/>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177" fontId="22" fillId="4" borderId="4" xfId="0" applyNumberFormat="1" applyFont="1" applyFill="1" applyBorder="1" applyAlignment="1" applyProtection="1">
      <alignment horizontal="center" vertical="center" shrinkToFit="1"/>
      <protection locked="0"/>
    </xf>
    <xf numFmtId="177" fontId="22" fillId="4" borderId="9" xfId="0" applyNumberFormat="1" applyFont="1" applyFill="1" applyBorder="1" applyAlignment="1" applyProtection="1">
      <alignment horizontal="center" vertical="center" shrinkToFit="1"/>
      <protection locked="0"/>
    </xf>
    <xf numFmtId="0" fontId="25" fillId="0" borderId="35" xfId="20" applyFont="1" applyBorder="1" applyAlignment="1" applyProtection="1">
      <alignment horizontal="center" vertical="center" shrinkToFit="1"/>
    </xf>
    <xf numFmtId="0" fontId="25" fillId="0" borderId="44" xfId="20" applyFont="1" applyBorder="1" applyAlignment="1" applyProtection="1">
      <alignment horizontal="center" vertical="center" shrinkToFit="1"/>
    </xf>
    <xf numFmtId="0" fontId="25" fillId="0" borderId="21" xfId="20" applyFont="1" applyBorder="1" applyAlignment="1" applyProtection="1">
      <alignment horizontal="center" vertical="center" shrinkToFit="1"/>
    </xf>
    <xf numFmtId="0" fontId="22" fillId="4" borderId="44" xfId="0" applyFont="1" applyFill="1" applyBorder="1" applyAlignment="1" applyProtection="1">
      <alignment horizontal="center" vertical="center" shrinkToFit="1"/>
      <protection locked="0"/>
    </xf>
    <xf numFmtId="0" fontId="22" fillId="4" borderId="41" xfId="0" applyFont="1" applyFill="1" applyBorder="1" applyAlignment="1" applyProtection="1">
      <alignment horizontal="center" vertical="center" shrinkToFit="1"/>
      <protection locked="0"/>
    </xf>
    <xf numFmtId="0" fontId="15" fillId="0" borderId="47"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177" fontId="22" fillId="4" borderId="10" xfId="0" applyNumberFormat="1" applyFont="1" applyFill="1" applyBorder="1" applyAlignment="1" applyProtection="1">
      <alignment horizontal="center" vertical="center" shrinkToFit="1"/>
      <protection locked="0"/>
    </xf>
    <xf numFmtId="177" fontId="22" fillId="4" borderId="1" xfId="0" applyNumberFormat="1" applyFont="1" applyFill="1" applyBorder="1" applyAlignment="1" applyProtection="1">
      <alignment horizontal="center" vertical="center" shrinkToFit="1"/>
      <protection locked="0"/>
    </xf>
    <xf numFmtId="177" fontId="22" fillId="4" borderId="45" xfId="0" applyNumberFormat="1" applyFont="1" applyFill="1" applyBorder="1" applyAlignment="1" applyProtection="1">
      <alignment horizontal="center" vertical="center" shrinkToFit="1"/>
      <protection locked="0"/>
    </xf>
    <xf numFmtId="177" fontId="22" fillId="4" borderId="18" xfId="0" applyNumberFormat="1" applyFont="1" applyFill="1" applyBorder="1" applyAlignment="1" applyProtection="1">
      <alignment horizontal="center" vertical="center" shrinkToFit="1"/>
      <protection locked="0"/>
    </xf>
    <xf numFmtId="177" fontId="22" fillId="4" borderId="2" xfId="0" applyNumberFormat="1" applyFont="1" applyFill="1" applyBorder="1" applyAlignment="1" applyProtection="1">
      <alignment horizontal="center" vertical="center" shrinkToFit="1"/>
      <protection locked="0"/>
    </xf>
    <xf numFmtId="177" fontId="22" fillId="4" borderId="27" xfId="0" applyNumberFormat="1" applyFont="1" applyFill="1" applyBorder="1" applyAlignment="1" applyProtection="1">
      <alignment horizontal="center" vertical="center" shrinkToFit="1"/>
      <protection locked="0"/>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5"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36" fillId="2" borderId="0" xfId="0" applyFont="1" applyFill="1" applyAlignment="1" applyProtection="1">
      <alignment horizontal="center" vertical="center" shrinkToFit="1"/>
    </xf>
    <xf numFmtId="0" fontId="13" fillId="2" borderId="0" xfId="0" applyFont="1" applyFill="1" applyAlignment="1" applyProtection="1">
      <alignment horizontal="center" vertical="center" shrinkToFit="1"/>
    </xf>
    <xf numFmtId="182" fontId="37" fillId="2" borderId="0" xfId="3" applyNumberFormat="1" applyFont="1" applyFill="1" applyBorder="1" applyAlignment="1" applyProtection="1">
      <alignment horizontal="right" vertical="center"/>
    </xf>
    <xf numFmtId="0" fontId="9" fillId="2" borderId="39"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3" borderId="43" xfId="3"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2" borderId="35"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75" xfId="0" applyNumberFormat="1" applyFont="1" applyFill="1" applyBorder="1" applyAlignment="1" applyProtection="1">
      <alignment horizontal="center" vertical="center"/>
    </xf>
    <xf numFmtId="176" fontId="9" fillId="3" borderId="52" xfId="0" applyNumberFormat="1" applyFont="1" applyFill="1" applyBorder="1" applyAlignment="1" applyProtection="1">
      <alignment horizontal="center" vertical="center"/>
    </xf>
    <xf numFmtId="176" fontId="9" fillId="3" borderId="57"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8" xfId="0" applyNumberFormat="1" applyFont="1" applyFill="1" applyBorder="1" applyAlignment="1" applyProtection="1">
      <alignment horizontal="center" vertical="center"/>
    </xf>
    <xf numFmtId="176" fontId="9" fillId="3" borderId="59" xfId="0" applyNumberFormat="1" applyFont="1" applyFill="1" applyBorder="1" applyAlignment="1" applyProtection="1">
      <alignment horizontal="center" vertical="center"/>
    </xf>
    <xf numFmtId="176" fontId="9" fillId="3" borderId="60" xfId="0" applyNumberFormat="1" applyFont="1" applyFill="1" applyBorder="1" applyAlignment="1" applyProtection="1">
      <alignment horizontal="center" vertical="center"/>
    </xf>
    <xf numFmtId="0" fontId="9" fillId="2" borderId="45"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4" xfId="0" applyFont="1" applyFill="1" applyBorder="1" applyAlignment="1" applyProtection="1">
      <alignment horizontal="center" vertical="center" shrinkToFit="1"/>
    </xf>
    <xf numFmtId="0" fontId="9" fillId="3" borderId="41" xfId="0" applyFont="1" applyFill="1" applyBorder="1" applyAlignment="1" applyProtection="1">
      <alignment horizontal="center" vertical="center" shrinkToFit="1"/>
    </xf>
    <xf numFmtId="0" fontId="38" fillId="2" borderId="8" xfId="0" applyFont="1" applyFill="1" applyBorder="1" applyAlignment="1" applyProtection="1">
      <alignment horizontal="left" vertical="center"/>
    </xf>
    <xf numFmtId="0" fontId="38" fillId="2" borderId="5" xfId="0" applyFont="1" applyFill="1" applyBorder="1" applyAlignment="1" applyProtection="1">
      <alignment horizontal="left" vertical="center"/>
    </xf>
    <xf numFmtId="0" fontId="38" fillId="7" borderId="11" xfId="0" applyFont="1" applyFill="1" applyBorder="1" applyAlignment="1" applyProtection="1">
      <alignment horizontal="left" vertical="top" wrapText="1"/>
      <protection locked="0"/>
    </xf>
    <xf numFmtId="0" fontId="38" fillId="7" borderId="15" xfId="0" applyFont="1" applyFill="1" applyBorder="1" applyAlignment="1" applyProtection="1">
      <alignment horizontal="left" vertical="top" wrapText="1"/>
      <protection locked="0"/>
    </xf>
    <xf numFmtId="0" fontId="38" fillId="7" borderId="12" xfId="0" applyFont="1" applyFill="1" applyBorder="1" applyAlignment="1" applyProtection="1">
      <alignment horizontal="left" vertical="top" wrapText="1"/>
      <protection locked="0"/>
    </xf>
    <xf numFmtId="0" fontId="38" fillId="2" borderId="47" xfId="0" applyFont="1" applyFill="1" applyBorder="1" applyAlignment="1" applyProtection="1">
      <alignment horizontal="left" vertical="center"/>
    </xf>
    <xf numFmtId="0" fontId="38" fillId="2" borderId="7" xfId="0" applyFont="1" applyFill="1" applyBorder="1" applyAlignment="1" applyProtection="1">
      <alignment horizontal="left" vertical="center"/>
    </xf>
    <xf numFmtId="0" fontId="38" fillId="0" borderId="92" xfId="0" applyFont="1" applyBorder="1" applyAlignment="1" applyProtection="1">
      <alignment horizontal="left" vertical="center"/>
    </xf>
    <xf numFmtId="0" fontId="38" fillId="0" borderId="93" xfId="0" applyFont="1" applyBorder="1" applyAlignment="1" applyProtection="1">
      <alignment horizontal="left" vertical="center"/>
    </xf>
    <xf numFmtId="0" fontId="43" fillId="0" borderId="25" xfId="0" applyFont="1" applyBorder="1" applyAlignment="1" applyProtection="1">
      <alignment horizontal="center" vertical="center" wrapText="1"/>
    </xf>
    <xf numFmtId="0" fontId="43" fillId="0" borderId="34" xfId="0" applyFont="1" applyBorder="1" applyAlignment="1" applyProtection="1">
      <alignment horizontal="center" vertical="center" wrapText="1"/>
    </xf>
    <xf numFmtId="0" fontId="43" fillId="0" borderId="6" xfId="0" applyFont="1" applyBorder="1" applyAlignment="1" applyProtection="1">
      <alignment horizontal="center" vertical="center" wrapText="1"/>
    </xf>
    <xf numFmtId="0" fontId="43" fillId="0" borderId="26" xfId="0" applyFont="1" applyBorder="1" applyAlignment="1" applyProtection="1">
      <alignment horizontal="center" vertical="center" wrapText="1"/>
    </xf>
    <xf numFmtId="0" fontId="43" fillId="0" borderId="2" xfId="0" applyFont="1" applyBorder="1" applyAlignment="1" applyProtection="1">
      <alignment horizontal="center" vertical="center" wrapText="1"/>
    </xf>
    <xf numFmtId="0" fontId="43" fillId="0" borderId="27" xfId="0" applyFont="1" applyBorder="1" applyAlignment="1" applyProtection="1">
      <alignment horizontal="center" vertical="center" wrapText="1"/>
    </xf>
    <xf numFmtId="0" fontId="38" fillId="0" borderId="97" xfId="0" applyFont="1" applyBorder="1" applyAlignment="1" applyProtection="1">
      <alignment horizontal="center" vertical="center" wrapText="1"/>
    </xf>
    <xf numFmtId="0" fontId="38" fillId="0" borderId="98" xfId="0" applyFont="1" applyBorder="1" applyAlignment="1" applyProtection="1">
      <alignment horizontal="center" vertical="center" wrapText="1"/>
    </xf>
    <xf numFmtId="183" fontId="38" fillId="0" borderId="11" xfId="0" applyNumberFormat="1" applyFont="1" applyBorder="1" applyAlignment="1" applyProtection="1">
      <alignment horizontal="center" vertical="center"/>
    </xf>
    <xf numFmtId="183" fontId="38" fillId="0" borderId="15" xfId="0" applyNumberFormat="1" applyFont="1" applyBorder="1" applyAlignment="1" applyProtection="1">
      <alignment horizontal="center" vertical="center"/>
    </xf>
    <xf numFmtId="183" fontId="38" fillId="0" borderId="12" xfId="0" applyNumberFormat="1" applyFont="1" applyBorder="1" applyAlignment="1" applyProtection="1">
      <alignment horizontal="center" vertical="center"/>
    </xf>
    <xf numFmtId="0" fontId="38" fillId="0" borderId="8" xfId="0" applyFont="1" applyBorder="1" applyAlignment="1" applyProtection="1">
      <alignment horizontal="left" vertical="center"/>
    </xf>
    <xf numFmtId="0" fontId="38" fillId="0" borderId="5" xfId="0" applyFont="1" applyBorder="1" applyAlignment="1" applyProtection="1">
      <alignment horizontal="left" vertical="center"/>
    </xf>
    <xf numFmtId="0" fontId="38" fillId="0" borderId="24"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47" xfId="0" applyFont="1" applyBorder="1" applyAlignment="1" applyProtection="1">
      <alignment horizontal="left" vertical="center"/>
    </xf>
    <xf numFmtId="0" fontId="38" fillId="0" borderId="7" xfId="0" applyFont="1" applyBorder="1" applyAlignment="1" applyProtection="1">
      <alignment horizontal="left" vertical="center"/>
    </xf>
    <xf numFmtId="0" fontId="38" fillId="2" borderId="24"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38" fillId="0" borderId="88" xfId="0" applyFont="1" applyBorder="1" applyAlignment="1" applyProtection="1">
      <alignment horizontal="left" vertical="center"/>
    </xf>
    <xf numFmtId="0" fontId="38" fillId="0" borderId="89" xfId="0" applyFont="1" applyBorder="1" applyAlignment="1" applyProtection="1">
      <alignment horizontal="left" vertical="center"/>
    </xf>
    <xf numFmtId="0" fontId="34" fillId="2" borderId="0" xfId="0" applyFont="1" applyFill="1" applyAlignment="1" applyProtection="1">
      <alignment horizontal="center" vertical="center"/>
    </xf>
    <xf numFmtId="0" fontId="41" fillId="2" borderId="11"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2" xfId="0" applyFont="1" applyFill="1" applyBorder="1" applyAlignment="1" applyProtection="1">
      <alignment horizontal="center" vertical="center"/>
    </xf>
    <xf numFmtId="0" fontId="41" fillId="6" borderId="11" xfId="0" applyFont="1" applyFill="1" applyBorder="1" applyAlignment="1" applyProtection="1">
      <alignment horizontal="center" vertical="center" shrinkToFit="1"/>
    </xf>
    <xf numFmtId="0" fontId="41" fillId="6" borderId="15" xfId="0" applyFont="1" applyFill="1" applyBorder="1" applyAlignment="1" applyProtection="1">
      <alignment horizontal="center" vertical="center" shrinkToFit="1"/>
    </xf>
    <xf numFmtId="0" fontId="41" fillId="6" borderId="12" xfId="0" applyFont="1" applyFill="1" applyBorder="1" applyAlignment="1" applyProtection="1">
      <alignment horizontal="center" vertical="center" shrinkToFit="1"/>
    </xf>
    <xf numFmtId="0" fontId="43" fillId="0" borderId="25" xfId="0" applyFont="1" applyBorder="1" applyAlignment="1" applyProtection="1">
      <alignment horizontal="center" vertical="center"/>
    </xf>
    <xf numFmtId="0" fontId="43" fillId="0" borderId="34" xfId="0" applyFont="1" applyBorder="1" applyAlignment="1" applyProtection="1">
      <alignment horizontal="center" vertical="center"/>
    </xf>
    <xf numFmtId="0" fontId="43" fillId="0" borderId="78" xfId="0" applyFont="1" applyBorder="1" applyAlignment="1" applyProtection="1">
      <alignment horizontal="center" vertical="center"/>
    </xf>
    <xf numFmtId="0" fontId="43" fillId="0" borderId="26" xfId="0" applyFont="1" applyBorder="1" applyAlignment="1" applyProtection="1">
      <alignment horizontal="center" vertical="center"/>
    </xf>
    <xf numFmtId="0" fontId="43" fillId="0" borderId="2" xfId="0" applyFont="1" applyBorder="1" applyAlignment="1" applyProtection="1">
      <alignment horizontal="center" vertical="center"/>
    </xf>
    <xf numFmtId="0" fontId="43" fillId="0" borderId="19" xfId="0" applyFont="1" applyBorder="1" applyAlignment="1" applyProtection="1">
      <alignment horizontal="center" vertical="center"/>
    </xf>
    <xf numFmtId="0" fontId="38" fillId="0" borderId="80" xfId="0" applyFont="1" applyBorder="1" applyAlignment="1" applyProtection="1">
      <alignment horizontal="center" vertical="center" wrapText="1"/>
    </xf>
    <xf numFmtId="0" fontId="38" fillId="0" borderId="81" xfId="0" applyFont="1" applyBorder="1" applyAlignment="1" applyProtection="1">
      <alignment horizontal="center" vertical="center" wrapText="1"/>
    </xf>
    <xf numFmtId="0" fontId="38" fillId="0" borderId="3" xfId="0" applyFont="1" applyBorder="1" applyAlignment="1" applyProtection="1">
      <alignment horizontal="center" vertical="center"/>
    </xf>
    <xf numFmtId="0" fontId="38" fillId="0" borderId="4" xfId="0" applyFont="1" applyBorder="1" applyAlignment="1" applyProtection="1">
      <alignment horizontal="center" vertical="center"/>
    </xf>
    <xf numFmtId="0" fontId="38" fillId="0" borderId="5" xfId="0" applyFont="1" applyBorder="1" applyAlignment="1" applyProtection="1">
      <alignment horizontal="center" vertical="center"/>
    </xf>
    <xf numFmtId="0" fontId="38" fillId="0" borderId="1" xfId="0" applyFont="1" applyBorder="1" applyAlignment="1" applyProtection="1">
      <alignment horizontal="left" vertical="center"/>
    </xf>
    <xf numFmtId="0" fontId="38" fillId="0" borderId="26" xfId="0" applyFont="1" applyBorder="1" applyAlignment="1" applyProtection="1">
      <alignment horizontal="left" vertical="center"/>
    </xf>
    <xf numFmtId="0" fontId="38" fillId="0" borderId="2" xfId="0" applyFont="1" applyBorder="1" applyAlignment="1" applyProtection="1">
      <alignment horizontal="left" vertical="center"/>
    </xf>
    <xf numFmtId="0" fontId="38" fillId="2" borderId="86" xfId="0" applyFont="1" applyFill="1" applyBorder="1" applyAlignment="1" applyProtection="1">
      <alignment horizontal="left" vertical="center"/>
    </xf>
    <xf numFmtId="0" fontId="38" fillId="2" borderId="87" xfId="0" applyFont="1" applyFill="1" applyBorder="1" applyAlignment="1" applyProtection="1">
      <alignment horizontal="left" vertical="center"/>
    </xf>
    <xf numFmtId="0" fontId="45" fillId="2" borderId="10"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2" borderId="26" xfId="0" applyFont="1" applyFill="1" applyBorder="1" applyAlignment="1" applyProtection="1">
      <alignment horizontal="left" vertical="center"/>
    </xf>
    <xf numFmtId="0" fontId="38" fillId="2" borderId="19" xfId="0" applyFont="1" applyFill="1" applyBorder="1" applyAlignment="1" applyProtection="1">
      <alignment horizontal="left" vertical="center"/>
    </xf>
    <xf numFmtId="183" fontId="38" fillId="0" borderId="8" xfId="0" applyNumberFormat="1" applyFont="1" applyBorder="1" applyAlignment="1" applyProtection="1">
      <alignment horizontal="center" vertical="center"/>
    </xf>
    <xf numFmtId="183" fontId="38" fillId="0" borderId="4" xfId="0" applyNumberFormat="1" applyFont="1" applyBorder="1" applyAlignment="1" applyProtection="1">
      <alignment horizontal="center" vertical="center"/>
    </xf>
    <xf numFmtId="183" fontId="38" fillId="0" borderId="9" xfId="0" applyNumberFormat="1" applyFont="1" applyBorder="1" applyAlignment="1" applyProtection="1">
      <alignment horizontal="center" vertical="center"/>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57151</xdr:colOff>
      <xdr:row>23</xdr:row>
      <xdr:rowOff>66675</xdr:rowOff>
    </xdr:from>
    <xdr:to>
      <xdr:col>29</xdr:col>
      <xdr:colOff>9525</xdr:colOff>
      <xdr:row>23</xdr:row>
      <xdr:rowOff>228600</xdr:rowOff>
    </xdr:to>
    <xdr:sp macro="" textlink="">
      <xdr:nvSpPr>
        <xdr:cNvPr id="2" name="大かっこ 1"/>
        <xdr:cNvSpPr/>
      </xdr:nvSpPr>
      <xdr:spPr>
        <a:xfrm>
          <a:off x="1533526" y="5657850"/>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195943</xdr:colOff>
      <xdr:row>14</xdr:row>
      <xdr:rowOff>130628</xdr:rowOff>
    </xdr:from>
    <xdr:to>
      <xdr:col>28</xdr:col>
      <xdr:colOff>48986</xdr:colOff>
      <xdr:row>14</xdr:row>
      <xdr:rowOff>530678</xdr:rowOff>
    </xdr:to>
    <xdr:sp macro="" textlink="">
      <xdr:nvSpPr>
        <xdr:cNvPr id="3" name="大かっこ 2"/>
        <xdr:cNvSpPr/>
      </xdr:nvSpPr>
      <xdr:spPr>
        <a:xfrm>
          <a:off x="2454729" y="3382735"/>
          <a:ext cx="34861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38100</xdr:rowOff>
    </xdr:from>
    <xdr:to>
      <xdr:col>26</xdr:col>
      <xdr:colOff>238125</xdr:colOff>
      <xdr:row>21</xdr:row>
      <xdr:rowOff>333375</xdr:rowOff>
    </xdr:to>
    <xdr:sp macro="" textlink="">
      <xdr:nvSpPr>
        <xdr:cNvPr id="4" name="右中かっこ 3"/>
        <xdr:cNvSpPr/>
      </xdr:nvSpPr>
      <xdr:spPr>
        <a:xfrm>
          <a:off x="5524500" y="386715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19</xdr:row>
      <xdr:rowOff>47625</xdr:rowOff>
    </xdr:from>
    <xdr:to>
      <xdr:col>30</xdr:col>
      <xdr:colOff>257174</xdr:colOff>
      <xdr:row>21</xdr:row>
      <xdr:rowOff>238125</xdr:rowOff>
    </xdr:to>
    <xdr:sp macro="" textlink="">
      <xdr:nvSpPr>
        <xdr:cNvPr id="5" name="テキスト ボックス 4"/>
        <xdr:cNvSpPr txBox="1"/>
      </xdr:nvSpPr>
      <xdr:spPr>
        <a:xfrm>
          <a:off x="5648324" y="422910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257736</xdr:colOff>
      <xdr:row>4</xdr:row>
      <xdr:rowOff>11207</xdr:rowOff>
    </xdr:from>
    <xdr:to>
      <xdr:col>37</xdr:col>
      <xdr:colOff>187699</xdr:colOff>
      <xdr:row>9</xdr:row>
      <xdr:rowOff>11766</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49089"/>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5</xdr:row>
      <xdr:rowOff>0</xdr:rowOff>
    </xdr:from>
    <xdr:to>
      <xdr:col>44</xdr:col>
      <xdr:colOff>623965</xdr:colOff>
      <xdr:row>8</xdr:row>
      <xdr:rowOff>160257</xdr:rowOff>
    </xdr:to>
    <xdr:pic>
      <xdr:nvPicPr>
        <xdr:cNvPr id="9" name="図 8"/>
        <xdr:cNvPicPr>
          <a:picLocks noChangeAspect="1"/>
        </xdr:cNvPicPr>
      </xdr:nvPicPr>
      <xdr:blipFill>
        <a:blip xmlns:r="http://schemas.openxmlformats.org/officeDocument/2006/relationships" r:embed="rId1"/>
        <a:stretch>
          <a:fillRect/>
        </a:stretch>
      </xdr:blipFill>
      <xdr:spPr>
        <a:xfrm>
          <a:off x="7250206" y="840441"/>
          <a:ext cx="3346994" cy="6645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23813</xdr:colOff>
      <xdr:row>36</xdr:row>
      <xdr:rowOff>47624</xdr:rowOff>
    </xdr:from>
    <xdr:to>
      <xdr:col>14</xdr:col>
      <xdr:colOff>333376</xdr:colOff>
      <xdr:row>37</xdr:row>
      <xdr:rowOff>202406</xdr:rowOff>
    </xdr:to>
    <xdr:sp macro="" textlink="">
      <xdr:nvSpPr>
        <xdr:cNvPr id="2" name="テキスト ボックス 1"/>
        <xdr:cNvSpPr txBox="1"/>
      </xdr:nvSpPr>
      <xdr:spPr>
        <a:xfrm>
          <a:off x="1366838" y="8096249"/>
          <a:ext cx="6253163" cy="74533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上記計算では実態と大きく剥離する場合（面積基準を下回る場合を含む）</a:t>
          </a:r>
          <a:endParaRPr kumimoji="1" lang="en-US" altLang="ja-JP" sz="1200" b="1">
            <a:solidFill>
              <a:srgbClr val="FF0000"/>
            </a:solidFill>
          </a:endParaRPr>
        </a:p>
        <a:p>
          <a:pPr algn="ctr"/>
          <a:r>
            <a:rPr kumimoji="1" lang="en-US" altLang="ja-JP" sz="1200" b="1">
              <a:solidFill>
                <a:srgbClr val="FF0000"/>
              </a:solidFill>
            </a:rPr>
            <a:t>【</a:t>
          </a:r>
          <a:r>
            <a:rPr kumimoji="1" lang="ja-JP" altLang="en-US" sz="1200" b="1">
              <a:solidFill>
                <a:srgbClr val="FF0000"/>
              </a:solidFill>
            </a:rPr>
            <a:t>上記算出結果を使用する場合は以下入力不要</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8</xdr:col>
      <xdr:colOff>142876</xdr:colOff>
      <xdr:row>37</xdr:row>
      <xdr:rowOff>273845</xdr:rowOff>
    </xdr:from>
    <xdr:to>
      <xdr:col>9</xdr:col>
      <xdr:colOff>119063</xdr:colOff>
      <xdr:row>37</xdr:row>
      <xdr:rowOff>559595</xdr:rowOff>
    </xdr:to>
    <xdr:sp macro="" textlink="">
      <xdr:nvSpPr>
        <xdr:cNvPr id="3" name="下矢印 2"/>
        <xdr:cNvSpPr/>
      </xdr:nvSpPr>
      <xdr:spPr>
        <a:xfrm>
          <a:off x="4229101" y="8913020"/>
          <a:ext cx="509587"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58"/>
  <sheetViews>
    <sheetView tabSelected="1" view="pageBreakPreview" zoomScaleNormal="100" zoomScaleSheetLayoutView="100" workbookViewId="0">
      <selection activeCell="Z2" sqref="Z2:AC2"/>
    </sheetView>
  </sheetViews>
  <sheetFormatPr defaultRowHeight="13.5"/>
  <cols>
    <col min="1" max="1" width="2.875" style="46" customWidth="1"/>
    <col min="2" max="11" width="2.75" style="46" customWidth="1"/>
    <col min="12" max="16" width="3.125" style="46" customWidth="1"/>
    <col min="17" max="26" width="2.75" style="46" customWidth="1"/>
    <col min="27" max="27" width="4.75" style="46" customWidth="1"/>
    <col min="28" max="29" width="2.75" style="46" customWidth="1"/>
    <col min="30" max="31" width="3.5" style="46" customWidth="1"/>
    <col min="32" max="32" width="4.875" style="46" customWidth="1"/>
    <col min="33" max="16384" width="9" style="46"/>
  </cols>
  <sheetData>
    <row r="1" spans="1:38" ht="14.25" thickBo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row>
    <row r="2" spans="1:38" ht="14.25" customHeight="1" thickBot="1">
      <c r="A2" s="51"/>
      <c r="B2" s="51"/>
      <c r="C2" s="51"/>
      <c r="D2" s="51"/>
      <c r="E2" s="51"/>
      <c r="F2" s="51"/>
      <c r="G2" s="51"/>
      <c r="H2" s="51"/>
      <c r="I2" s="51"/>
      <c r="J2" s="51"/>
      <c r="K2" s="51"/>
      <c r="L2" s="51"/>
      <c r="M2" s="51"/>
      <c r="N2" s="51"/>
      <c r="O2" s="51"/>
      <c r="P2" s="51"/>
      <c r="Q2" s="51"/>
      <c r="R2" s="274" t="s">
        <v>79</v>
      </c>
      <c r="S2" s="275"/>
      <c r="T2" s="275"/>
      <c r="U2" s="276"/>
      <c r="V2" s="184" t="s">
        <v>80</v>
      </c>
      <c r="W2" s="185"/>
      <c r="X2" s="185"/>
      <c r="Y2" s="185"/>
      <c r="Z2" s="186"/>
      <c r="AA2" s="186"/>
      <c r="AB2" s="186"/>
      <c r="AC2" s="186"/>
      <c r="AD2" s="185" t="s">
        <v>78</v>
      </c>
      <c r="AE2" s="277"/>
      <c r="AF2" s="51"/>
    </row>
    <row r="3" spans="1:38" ht="14.25" customHeight="1">
      <c r="A3" s="51"/>
      <c r="B3" s="293" t="s">
        <v>21</v>
      </c>
      <c r="C3" s="294"/>
      <c r="D3" s="294"/>
      <c r="E3" s="294"/>
      <c r="F3" s="294"/>
      <c r="G3" s="295"/>
      <c r="H3" s="51"/>
      <c r="I3" s="51"/>
      <c r="J3" s="51"/>
      <c r="K3" s="51"/>
      <c r="L3" s="51"/>
      <c r="M3" s="51"/>
      <c r="N3" s="51"/>
      <c r="O3" s="51"/>
      <c r="P3" s="51"/>
      <c r="Q3" s="51"/>
      <c r="R3" s="302" t="s">
        <v>5</v>
      </c>
      <c r="S3" s="303"/>
      <c r="T3" s="303"/>
      <c r="U3" s="304"/>
      <c r="V3" s="305" t="s">
        <v>15</v>
      </c>
      <c r="W3" s="306"/>
      <c r="X3" s="306"/>
      <c r="Y3" s="306"/>
      <c r="Z3" s="306"/>
      <c r="AA3" s="306"/>
      <c r="AB3" s="306"/>
      <c r="AC3" s="306"/>
      <c r="AD3" s="306"/>
      <c r="AE3" s="307"/>
      <c r="AF3" s="51"/>
      <c r="AG3" s="45"/>
      <c r="AH3" s="45"/>
      <c r="AI3" s="45"/>
      <c r="AJ3" s="45"/>
      <c r="AK3" s="45"/>
      <c r="AL3" s="45"/>
    </row>
    <row r="4" spans="1:38" ht="14.25" customHeight="1">
      <c r="A4" s="51"/>
      <c r="B4" s="296"/>
      <c r="C4" s="297"/>
      <c r="D4" s="297"/>
      <c r="E4" s="297"/>
      <c r="F4" s="297"/>
      <c r="G4" s="298"/>
      <c r="H4" s="51"/>
      <c r="I4" s="51"/>
      <c r="J4" s="51"/>
      <c r="K4" s="51"/>
      <c r="L4" s="51"/>
      <c r="M4" s="51"/>
      <c r="N4" s="51"/>
      <c r="O4" s="51"/>
      <c r="P4" s="51"/>
      <c r="Q4" s="51"/>
      <c r="R4" s="308" t="s">
        <v>6</v>
      </c>
      <c r="S4" s="309"/>
      <c r="T4" s="309"/>
      <c r="U4" s="310"/>
      <c r="V4" s="311"/>
      <c r="W4" s="311"/>
      <c r="X4" s="311"/>
      <c r="Y4" s="311"/>
      <c r="Z4" s="311"/>
      <c r="AA4" s="311"/>
      <c r="AB4" s="311"/>
      <c r="AC4" s="311"/>
      <c r="AD4" s="311"/>
      <c r="AE4" s="312"/>
      <c r="AF4" s="51"/>
      <c r="AG4" s="45"/>
      <c r="AH4" s="45"/>
      <c r="AI4" s="45"/>
      <c r="AJ4" s="45"/>
      <c r="AK4" s="45"/>
      <c r="AL4" s="45"/>
    </row>
    <row r="5" spans="1:38" ht="14.25" customHeight="1">
      <c r="A5" s="51"/>
      <c r="B5" s="296"/>
      <c r="C5" s="297"/>
      <c r="D5" s="297"/>
      <c r="E5" s="297"/>
      <c r="F5" s="297"/>
      <c r="G5" s="298"/>
      <c r="H5" s="51"/>
      <c r="I5" s="51"/>
      <c r="J5" s="51"/>
      <c r="K5" s="51"/>
      <c r="L5" s="51"/>
      <c r="M5" s="51"/>
      <c r="N5" s="51"/>
      <c r="O5" s="51"/>
      <c r="P5" s="51"/>
      <c r="Q5" s="51"/>
      <c r="R5" s="318" t="s">
        <v>22</v>
      </c>
      <c r="S5" s="319"/>
      <c r="T5" s="319"/>
      <c r="U5" s="320"/>
      <c r="V5" s="321"/>
      <c r="W5" s="322"/>
      <c r="X5" s="322"/>
      <c r="Y5" s="322"/>
      <c r="Z5" s="322"/>
      <c r="AA5" s="322"/>
      <c r="AB5" s="322"/>
      <c r="AC5" s="322"/>
      <c r="AD5" s="322"/>
      <c r="AE5" s="323"/>
      <c r="AF5" s="51"/>
      <c r="AG5" s="45"/>
      <c r="AH5" s="45"/>
      <c r="AI5" s="45"/>
      <c r="AJ5" s="45"/>
      <c r="AK5" s="45"/>
      <c r="AL5" s="45"/>
    </row>
    <row r="6" spans="1:38" ht="14.25" customHeight="1">
      <c r="A6" s="51"/>
      <c r="B6" s="296"/>
      <c r="C6" s="297"/>
      <c r="D6" s="297"/>
      <c r="E6" s="297"/>
      <c r="F6" s="297"/>
      <c r="G6" s="298"/>
      <c r="H6" s="51"/>
      <c r="I6" s="51"/>
      <c r="J6" s="51"/>
      <c r="K6" s="51"/>
      <c r="L6" s="51"/>
      <c r="M6" s="51"/>
      <c r="N6" s="51"/>
      <c r="O6" s="51"/>
      <c r="P6" s="51"/>
      <c r="Q6" s="51"/>
      <c r="R6" s="302"/>
      <c r="S6" s="303"/>
      <c r="T6" s="303"/>
      <c r="U6" s="304"/>
      <c r="V6" s="324"/>
      <c r="W6" s="325"/>
      <c r="X6" s="325"/>
      <c r="Y6" s="325"/>
      <c r="Z6" s="325"/>
      <c r="AA6" s="325"/>
      <c r="AB6" s="325"/>
      <c r="AC6" s="325"/>
      <c r="AD6" s="325"/>
      <c r="AE6" s="326"/>
      <c r="AF6" s="51"/>
      <c r="AG6" s="45"/>
      <c r="AH6" s="45"/>
      <c r="AI6" s="45"/>
      <c r="AJ6" s="45"/>
      <c r="AK6" s="45"/>
      <c r="AL6" s="45"/>
    </row>
    <row r="7" spans="1:38" ht="14.25" customHeight="1" thickBot="1">
      <c r="A7" s="51"/>
      <c r="B7" s="299"/>
      <c r="C7" s="300"/>
      <c r="D7" s="300"/>
      <c r="E7" s="300"/>
      <c r="F7" s="300"/>
      <c r="G7" s="301"/>
      <c r="H7" s="51"/>
      <c r="I7" s="51"/>
      <c r="J7" s="51"/>
      <c r="K7" s="51"/>
      <c r="L7" s="51"/>
      <c r="M7" s="51"/>
      <c r="N7" s="51"/>
      <c r="O7" s="51"/>
      <c r="P7" s="51"/>
      <c r="Q7" s="51"/>
      <c r="R7" s="313" t="s">
        <v>77</v>
      </c>
      <c r="S7" s="314"/>
      <c r="T7" s="314"/>
      <c r="U7" s="315"/>
      <c r="V7" s="316"/>
      <c r="W7" s="316"/>
      <c r="X7" s="316"/>
      <c r="Y7" s="316"/>
      <c r="Z7" s="316"/>
      <c r="AA7" s="316"/>
      <c r="AB7" s="316"/>
      <c r="AC7" s="316"/>
      <c r="AD7" s="316"/>
      <c r="AE7" s="317"/>
      <c r="AF7" s="51"/>
      <c r="AG7" s="45"/>
      <c r="AH7" s="45"/>
      <c r="AI7" s="45"/>
      <c r="AJ7" s="45"/>
      <c r="AK7" s="45"/>
      <c r="AL7" s="45"/>
    </row>
    <row r="8" spans="1:38" ht="3" customHeight="1">
      <c r="A8" s="51"/>
      <c r="B8" s="51"/>
      <c r="C8" s="51"/>
      <c r="D8" s="51"/>
      <c r="E8" s="51"/>
      <c r="F8" s="51"/>
      <c r="G8" s="51"/>
      <c r="H8" s="51"/>
      <c r="I8" s="51"/>
      <c r="J8" s="51"/>
      <c r="K8" s="51"/>
      <c r="L8" s="51"/>
      <c r="M8" s="51"/>
      <c r="N8" s="51"/>
      <c r="O8" s="51"/>
      <c r="P8" s="51"/>
      <c r="Q8" s="51"/>
      <c r="R8" s="52"/>
      <c r="S8" s="52"/>
      <c r="T8" s="52"/>
      <c r="U8" s="52"/>
      <c r="V8" s="52"/>
      <c r="W8" s="52"/>
      <c r="X8" s="52"/>
      <c r="Y8" s="52"/>
      <c r="Z8" s="52"/>
      <c r="AA8" s="52"/>
      <c r="AB8" s="52"/>
      <c r="AC8" s="52"/>
      <c r="AD8" s="52"/>
      <c r="AE8" s="52"/>
      <c r="AF8" s="51"/>
    </row>
    <row r="9" spans="1:38" ht="6.75" customHeight="1">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row>
    <row r="10" spans="1:38" ht="45" customHeight="1">
      <c r="A10" s="278" t="s">
        <v>116</v>
      </c>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51"/>
    </row>
    <row r="11" spans="1:38" ht="21.75" customHeight="1">
      <c r="A11" s="48"/>
      <c r="B11" s="41" t="s">
        <v>27</v>
      </c>
      <c r="C11" s="42"/>
      <c r="D11" s="42"/>
      <c r="E11" s="42"/>
      <c r="F11" s="42"/>
      <c r="G11" s="42"/>
      <c r="H11" s="42"/>
      <c r="I11" s="42"/>
      <c r="J11" s="49"/>
      <c r="K11" s="49"/>
      <c r="L11" s="49"/>
      <c r="M11" s="49"/>
      <c r="N11" s="49"/>
      <c r="O11" s="49"/>
      <c r="P11" s="49"/>
      <c r="Q11" s="49"/>
      <c r="R11" s="49"/>
      <c r="S11" s="49"/>
      <c r="T11" s="49"/>
      <c r="U11" s="49"/>
      <c r="V11" s="49"/>
      <c r="W11" s="49"/>
      <c r="X11" s="49"/>
      <c r="Y11" s="49"/>
      <c r="Z11" s="49"/>
      <c r="AA11" s="49"/>
      <c r="AB11" s="49"/>
      <c r="AC11" s="49"/>
      <c r="AD11" s="49"/>
      <c r="AE11" s="49"/>
      <c r="AF11" s="51"/>
    </row>
    <row r="12" spans="1:38" ht="33" customHeight="1">
      <c r="A12" s="48"/>
      <c r="B12" s="41"/>
      <c r="C12" s="327" t="s">
        <v>74</v>
      </c>
      <c r="D12" s="328"/>
      <c r="E12" s="328"/>
      <c r="F12" s="328"/>
      <c r="G12" s="328"/>
      <c r="H12" s="328"/>
      <c r="I12" s="328"/>
      <c r="J12" s="328"/>
      <c r="K12" s="328"/>
      <c r="L12" s="328"/>
      <c r="M12" s="328"/>
      <c r="N12" s="328"/>
      <c r="O12" s="328"/>
      <c r="P12" s="328"/>
      <c r="Q12" s="328"/>
      <c r="R12" s="328"/>
      <c r="S12" s="328"/>
      <c r="T12" s="328"/>
      <c r="U12" s="328"/>
      <c r="V12" s="328"/>
      <c r="W12" s="329"/>
      <c r="X12" s="330"/>
      <c r="Y12" s="331"/>
      <c r="Z12" s="331"/>
      <c r="AA12" s="331"/>
      <c r="AB12" s="331"/>
      <c r="AC12" s="331"/>
      <c r="AD12" s="331"/>
      <c r="AE12" s="332"/>
      <c r="AF12" s="52"/>
    </row>
    <row r="13" spans="1:38" ht="21.75" customHeight="1" thickBot="1">
      <c r="A13" s="48"/>
      <c r="B13" s="41"/>
      <c r="C13" s="42"/>
      <c r="D13" s="42"/>
      <c r="E13" s="42"/>
      <c r="F13" s="42"/>
      <c r="G13" s="42"/>
      <c r="H13" s="42"/>
      <c r="I13" s="42"/>
      <c r="J13" s="49"/>
      <c r="K13" s="49"/>
      <c r="L13" s="49"/>
      <c r="M13" s="49"/>
      <c r="N13" s="49"/>
      <c r="O13" s="49"/>
      <c r="P13" s="49"/>
      <c r="Q13" s="49"/>
      <c r="R13" s="49"/>
      <c r="S13" s="49"/>
      <c r="T13" s="49"/>
      <c r="U13" s="49"/>
      <c r="V13" s="49"/>
      <c r="W13" s="49"/>
      <c r="X13" s="49"/>
      <c r="Y13" s="49"/>
      <c r="Z13" s="49"/>
      <c r="AA13" s="49"/>
      <c r="AB13" s="49"/>
      <c r="AC13" s="49"/>
      <c r="AD13" s="49"/>
      <c r="AE13" s="49"/>
      <c r="AF13" s="51"/>
    </row>
    <row r="14" spans="1:38" ht="27.75" customHeight="1" thickTop="1" thickBot="1">
      <c r="A14" s="51"/>
      <c r="B14" s="53"/>
      <c r="C14" s="280" t="s">
        <v>9</v>
      </c>
      <c r="D14" s="281"/>
      <c r="E14" s="281"/>
      <c r="F14" s="281"/>
      <c r="G14" s="282"/>
      <c r="H14" s="283"/>
      <c r="I14" s="284"/>
      <c r="J14" s="284"/>
      <c r="K14" s="284"/>
      <c r="L14" s="285"/>
      <c r="M14" s="286" t="s">
        <v>23</v>
      </c>
      <c r="N14" s="287"/>
      <c r="O14" s="287"/>
      <c r="P14" s="287"/>
      <c r="Q14" s="288"/>
      <c r="R14" s="289" t="str">
        <f>IF(H14&gt;=151,"151人以上",IF(H14&gt;=91,"91～150人",IF(H14&lt;=40,"40人以下","41～90人")))</f>
        <v>40人以下</v>
      </c>
      <c r="S14" s="290"/>
      <c r="T14" s="290"/>
      <c r="U14" s="290"/>
      <c r="V14" s="290"/>
      <c r="W14" s="291"/>
      <c r="X14" s="51"/>
      <c r="Y14" s="51"/>
      <c r="Z14" s="51"/>
      <c r="AA14" s="54" t="s">
        <v>28</v>
      </c>
      <c r="AB14" s="55" t="s">
        <v>85</v>
      </c>
      <c r="AC14" s="292">
        <f>IF(H14&gt;=151,3.3,IF(H14&gt;=91,2.3,IF(H14&lt;=40,1.5,2.5)))</f>
        <v>1.5</v>
      </c>
      <c r="AD14" s="292"/>
      <c r="AE14" s="56" t="s">
        <v>12</v>
      </c>
      <c r="AF14" s="51"/>
    </row>
    <row r="15" spans="1:38" ht="42.75" customHeight="1">
      <c r="A15" s="51"/>
      <c r="B15" s="51"/>
      <c r="C15" s="51"/>
      <c r="D15" s="51"/>
      <c r="E15" s="51"/>
      <c r="F15" s="51"/>
      <c r="G15" s="51"/>
      <c r="H15" s="57"/>
      <c r="I15" s="53"/>
      <c r="J15" s="53"/>
      <c r="K15" s="53"/>
      <c r="L15" s="53"/>
      <c r="M15" s="254" t="s">
        <v>29</v>
      </c>
      <c r="N15" s="254"/>
      <c r="O15" s="254"/>
      <c r="P15" s="254"/>
      <c r="Q15" s="254"/>
      <c r="R15" s="254"/>
      <c r="S15" s="254"/>
      <c r="T15" s="254"/>
      <c r="U15" s="254"/>
      <c r="V15" s="254"/>
      <c r="W15" s="254"/>
      <c r="X15" s="254"/>
      <c r="Y15" s="254"/>
      <c r="Z15" s="254"/>
      <c r="AA15" s="254"/>
      <c r="AB15" s="254"/>
      <c r="AC15" s="254"/>
      <c r="AD15" s="254"/>
      <c r="AE15" s="51"/>
      <c r="AF15" s="51"/>
    </row>
    <row r="16" spans="1:38" ht="18" customHeight="1">
      <c r="A16" s="51"/>
      <c r="B16" s="51"/>
      <c r="C16" s="51"/>
      <c r="D16" s="51"/>
      <c r="E16" s="51"/>
      <c r="F16" s="51"/>
      <c r="G16" s="51"/>
      <c r="H16" s="57"/>
      <c r="I16" s="53"/>
      <c r="J16" s="53"/>
      <c r="K16" s="53"/>
      <c r="L16" s="53"/>
      <c r="M16" s="58"/>
      <c r="N16" s="58"/>
      <c r="O16" s="58"/>
      <c r="P16" s="58"/>
      <c r="Q16" s="58"/>
      <c r="R16" s="58"/>
      <c r="S16" s="58"/>
      <c r="T16" s="58"/>
      <c r="U16" s="58"/>
      <c r="V16" s="58"/>
      <c r="W16" s="58"/>
      <c r="X16" s="58"/>
      <c r="Y16" s="58"/>
      <c r="Z16" s="58"/>
      <c r="AA16" s="58"/>
      <c r="AB16" s="58"/>
      <c r="AC16" s="58"/>
      <c r="AD16" s="58"/>
      <c r="AE16" s="51"/>
      <c r="AF16" s="51"/>
    </row>
    <row r="17" spans="1:32" ht="27.75" customHeight="1">
      <c r="A17" s="51"/>
      <c r="B17" s="51"/>
      <c r="C17" s="204" t="s">
        <v>30</v>
      </c>
      <c r="D17" s="205"/>
      <c r="E17" s="205"/>
      <c r="F17" s="205"/>
      <c r="G17" s="205"/>
      <c r="H17" s="205"/>
      <c r="I17" s="206"/>
      <c r="J17" s="207"/>
      <c r="K17" s="207"/>
      <c r="L17" s="207"/>
      <c r="M17" s="208" t="s">
        <v>19</v>
      </c>
      <c r="N17" s="209"/>
      <c r="O17" s="58"/>
      <c r="P17" s="58"/>
      <c r="Q17" s="58"/>
      <c r="R17" s="51"/>
      <c r="S17" s="51"/>
      <c r="T17" s="51"/>
      <c r="U17" s="51"/>
      <c r="V17" s="51"/>
      <c r="W17" s="51"/>
      <c r="X17" s="51"/>
      <c r="Y17" s="51"/>
      <c r="Z17" s="51"/>
      <c r="AA17" s="51"/>
      <c r="AB17" s="51"/>
      <c r="AC17" s="51"/>
      <c r="AD17" s="51"/>
      <c r="AE17" s="51"/>
      <c r="AF17" s="51"/>
    </row>
    <row r="18" spans="1:32" ht="23.25" customHeight="1">
      <c r="A18" s="51"/>
      <c r="B18" s="51"/>
      <c r="C18" s="51"/>
      <c r="D18" s="51"/>
      <c r="E18" s="51"/>
      <c r="F18" s="51"/>
      <c r="G18" s="51"/>
      <c r="H18" s="57"/>
      <c r="I18" s="53"/>
      <c r="J18" s="53"/>
      <c r="K18" s="53"/>
      <c r="L18" s="53"/>
      <c r="M18" s="58"/>
      <c r="N18" s="58"/>
      <c r="O18" s="58"/>
      <c r="P18" s="58"/>
      <c r="Q18" s="59"/>
      <c r="R18" s="59"/>
      <c r="S18" s="59"/>
      <c r="T18" s="59"/>
      <c r="U18" s="59"/>
      <c r="V18" s="59"/>
      <c r="W18" s="59"/>
      <c r="X18" s="59"/>
      <c r="Y18" s="59"/>
      <c r="Z18" s="59"/>
      <c r="AA18" s="58"/>
      <c r="AB18" s="58"/>
      <c r="AC18" s="58"/>
      <c r="AD18" s="58"/>
      <c r="AE18" s="51"/>
      <c r="AF18" s="51"/>
    </row>
    <row r="19" spans="1:32" ht="27.75" customHeight="1">
      <c r="A19" s="51"/>
      <c r="B19" s="51"/>
      <c r="C19" s="255" t="s">
        <v>31</v>
      </c>
      <c r="D19" s="256"/>
      <c r="E19" s="256"/>
      <c r="F19" s="256"/>
      <c r="G19" s="257"/>
      <c r="H19" s="251" t="s">
        <v>32</v>
      </c>
      <c r="I19" s="251"/>
      <c r="J19" s="251"/>
      <c r="K19" s="251"/>
      <c r="L19" s="251"/>
      <c r="M19" s="264"/>
      <c r="N19" s="264"/>
      <c r="O19" s="264"/>
      <c r="P19" s="60" t="s">
        <v>12</v>
      </c>
      <c r="Q19" s="61"/>
      <c r="R19" s="61" t="s">
        <v>33</v>
      </c>
      <c r="S19" s="265">
        <v>30</v>
      </c>
      <c r="T19" s="265"/>
      <c r="U19" s="251" t="s">
        <v>34</v>
      </c>
      <c r="V19" s="251"/>
      <c r="W19" s="266">
        <f>ROUNDDOWN(M19/30,1)</f>
        <v>0</v>
      </c>
      <c r="X19" s="266"/>
      <c r="Y19" s="266"/>
      <c r="Z19" s="62" t="s">
        <v>12</v>
      </c>
      <c r="AA19" s="51"/>
      <c r="AB19" s="51"/>
      <c r="AC19" s="51"/>
      <c r="AD19" s="51"/>
      <c r="AE19" s="51"/>
      <c r="AF19" s="51"/>
    </row>
    <row r="20" spans="1:32" ht="27.75" customHeight="1">
      <c r="A20" s="51"/>
      <c r="B20" s="51"/>
      <c r="C20" s="258"/>
      <c r="D20" s="259"/>
      <c r="E20" s="259"/>
      <c r="F20" s="259"/>
      <c r="G20" s="260"/>
      <c r="H20" s="240" t="s">
        <v>35</v>
      </c>
      <c r="I20" s="240"/>
      <c r="J20" s="240"/>
      <c r="K20" s="240"/>
      <c r="L20" s="240"/>
      <c r="M20" s="267"/>
      <c r="N20" s="267"/>
      <c r="O20" s="267"/>
      <c r="P20" s="63" t="s">
        <v>12</v>
      </c>
      <c r="Q20" s="64"/>
      <c r="R20" s="64" t="s">
        <v>36</v>
      </c>
      <c r="S20" s="268">
        <f>IF(T26="○",15,20)</f>
        <v>20</v>
      </c>
      <c r="T20" s="268"/>
      <c r="U20" s="240" t="s">
        <v>34</v>
      </c>
      <c r="V20" s="240"/>
      <c r="W20" s="269">
        <f>IF(T26="○",ROUNDDOWN(M20/15,1),ROUNDDOWN(M20/20,1))</f>
        <v>0</v>
      </c>
      <c r="X20" s="269"/>
      <c r="Y20" s="269"/>
      <c r="Z20" s="65" t="s">
        <v>12</v>
      </c>
      <c r="AA20" s="51"/>
      <c r="AB20" s="51"/>
      <c r="AC20" s="51"/>
      <c r="AD20" s="51"/>
      <c r="AE20" s="51"/>
      <c r="AF20" s="51"/>
    </row>
    <row r="21" spans="1:32" ht="27.75" customHeight="1">
      <c r="A21" s="51"/>
      <c r="B21" s="51"/>
      <c r="C21" s="258"/>
      <c r="D21" s="259"/>
      <c r="E21" s="259"/>
      <c r="F21" s="259"/>
      <c r="G21" s="260"/>
      <c r="H21" s="240" t="s">
        <v>37</v>
      </c>
      <c r="I21" s="240"/>
      <c r="J21" s="240"/>
      <c r="K21" s="240"/>
      <c r="L21" s="240"/>
      <c r="M21" s="267"/>
      <c r="N21" s="267"/>
      <c r="O21" s="267"/>
      <c r="P21" s="66" t="s">
        <v>12</v>
      </c>
      <c r="Q21" s="64"/>
      <c r="R21" s="64" t="s">
        <v>38</v>
      </c>
      <c r="S21" s="268">
        <v>6</v>
      </c>
      <c r="T21" s="268"/>
      <c r="U21" s="240" t="s">
        <v>39</v>
      </c>
      <c r="V21" s="240"/>
      <c r="W21" s="269">
        <f>ROUNDDOWN(M21/6,1)</f>
        <v>0</v>
      </c>
      <c r="X21" s="269"/>
      <c r="Y21" s="269"/>
      <c r="Z21" s="65" t="s">
        <v>12</v>
      </c>
      <c r="AA21" s="51"/>
      <c r="AB21" s="51"/>
      <c r="AC21" s="51"/>
      <c r="AD21" s="51"/>
      <c r="AE21" s="51"/>
      <c r="AF21" s="51"/>
    </row>
    <row r="22" spans="1:32" ht="27.75" customHeight="1" thickBot="1">
      <c r="A22" s="51"/>
      <c r="B22" s="51"/>
      <c r="C22" s="261"/>
      <c r="D22" s="262"/>
      <c r="E22" s="262"/>
      <c r="F22" s="262"/>
      <c r="G22" s="263"/>
      <c r="H22" s="270" t="s">
        <v>40</v>
      </c>
      <c r="I22" s="270"/>
      <c r="J22" s="270"/>
      <c r="K22" s="270"/>
      <c r="L22" s="270"/>
      <c r="M22" s="271"/>
      <c r="N22" s="271"/>
      <c r="O22" s="271"/>
      <c r="P22" s="67" t="s">
        <v>12</v>
      </c>
      <c r="Q22" s="68"/>
      <c r="R22" s="68" t="s">
        <v>36</v>
      </c>
      <c r="S22" s="272">
        <v>3</v>
      </c>
      <c r="T22" s="272"/>
      <c r="U22" s="273" t="s">
        <v>34</v>
      </c>
      <c r="V22" s="273"/>
      <c r="W22" s="241">
        <f>ROUNDDOWN(M22/3,1)</f>
        <v>0</v>
      </c>
      <c r="X22" s="241"/>
      <c r="Y22" s="241"/>
      <c r="Z22" s="65" t="s">
        <v>12</v>
      </c>
      <c r="AA22" s="51"/>
      <c r="AB22" s="51"/>
      <c r="AC22" s="51"/>
      <c r="AD22" s="51"/>
      <c r="AE22" s="51"/>
      <c r="AF22" s="51"/>
    </row>
    <row r="23" spans="1:32" ht="27.75" customHeight="1" thickTop="1" thickBot="1">
      <c r="A23" s="51"/>
      <c r="B23" s="51"/>
      <c r="C23" s="51"/>
      <c r="D23" s="51"/>
      <c r="E23" s="43"/>
      <c r="F23" s="43"/>
      <c r="G23" s="43"/>
      <c r="H23" s="43"/>
      <c r="I23" s="43"/>
      <c r="J23" s="87"/>
      <c r="K23" s="87"/>
      <c r="L23" s="87"/>
      <c r="M23" s="87"/>
      <c r="N23" s="87"/>
      <c r="O23" s="69"/>
      <c r="P23" s="242" t="s">
        <v>41</v>
      </c>
      <c r="Q23" s="243"/>
      <c r="R23" s="243"/>
      <c r="S23" s="243"/>
      <c r="T23" s="243"/>
      <c r="U23" s="243"/>
      <c r="V23" s="243"/>
      <c r="W23" s="243"/>
      <c r="X23" s="243"/>
      <c r="Y23" s="243"/>
      <c r="Z23" s="244"/>
      <c r="AA23" s="70" t="s">
        <v>28</v>
      </c>
      <c r="AB23" s="55" t="s">
        <v>86</v>
      </c>
      <c r="AC23" s="247">
        <f>ROUND(SUM(W19:Y22),0)</f>
        <v>0</v>
      </c>
      <c r="AD23" s="247"/>
      <c r="AE23" s="56" t="s">
        <v>12</v>
      </c>
      <c r="AF23" s="51"/>
    </row>
    <row r="24" spans="1:32" ht="24" customHeight="1">
      <c r="A24" s="51"/>
      <c r="B24" s="51"/>
      <c r="C24" s="51"/>
      <c r="D24" s="51"/>
      <c r="E24" s="43"/>
      <c r="F24" s="43"/>
      <c r="G24" s="43"/>
      <c r="H24" s="248" t="s">
        <v>81</v>
      </c>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51"/>
    </row>
    <row r="25" spans="1:32" ht="14.25" customHeight="1">
      <c r="A25" s="51"/>
      <c r="B25" s="51"/>
      <c r="C25" s="51"/>
      <c r="D25" s="51"/>
      <c r="E25" s="51"/>
      <c r="F25" s="71"/>
      <c r="G25" s="51"/>
      <c r="H25" s="51"/>
      <c r="I25" s="51"/>
      <c r="J25" s="249"/>
      <c r="K25" s="249"/>
      <c r="L25" s="249"/>
      <c r="M25" s="249"/>
      <c r="N25" s="249"/>
      <c r="O25" s="51"/>
      <c r="P25" s="51"/>
      <c r="Q25" s="51"/>
      <c r="R25" s="51"/>
      <c r="S25" s="51"/>
      <c r="T25" s="51"/>
      <c r="U25" s="51"/>
      <c r="V25" s="51"/>
      <c r="W25" s="51"/>
      <c r="X25" s="51"/>
      <c r="Y25" s="51"/>
      <c r="Z25" s="51"/>
      <c r="AA25" s="51"/>
      <c r="AB25" s="51"/>
      <c r="AC25" s="51"/>
      <c r="AD25" s="51"/>
      <c r="AE25" s="51"/>
      <c r="AF25" s="51"/>
    </row>
    <row r="26" spans="1:32" ht="27.75" customHeight="1" thickBot="1">
      <c r="A26" s="51"/>
      <c r="B26" s="51"/>
      <c r="C26" s="175" t="s">
        <v>42</v>
      </c>
      <c r="D26" s="176"/>
      <c r="E26" s="176"/>
      <c r="F26" s="176"/>
      <c r="G26" s="177"/>
      <c r="H26" s="250" t="s">
        <v>14</v>
      </c>
      <c r="I26" s="251"/>
      <c r="J26" s="251"/>
      <c r="K26" s="251"/>
      <c r="L26" s="251"/>
      <c r="M26" s="251"/>
      <c r="N26" s="251"/>
      <c r="O26" s="251"/>
      <c r="P26" s="251"/>
      <c r="Q26" s="251"/>
      <c r="R26" s="251"/>
      <c r="S26" s="72"/>
      <c r="T26" s="252"/>
      <c r="U26" s="253"/>
      <c r="V26" s="51"/>
      <c r="W26" s="51"/>
      <c r="X26" s="51"/>
      <c r="Y26" s="51"/>
      <c r="Z26" s="51"/>
      <c r="AA26" s="51"/>
      <c r="AB26" s="51"/>
      <c r="AC26" s="51"/>
      <c r="AD26" s="51"/>
      <c r="AE26" s="51"/>
      <c r="AF26" s="51"/>
    </row>
    <row r="27" spans="1:32" ht="27.75" customHeight="1" thickTop="1" thickBot="1">
      <c r="A27" s="51"/>
      <c r="B27" s="51"/>
      <c r="C27" s="178"/>
      <c r="D27" s="179"/>
      <c r="E27" s="179"/>
      <c r="F27" s="179"/>
      <c r="G27" s="180"/>
      <c r="H27" s="239" t="s">
        <v>82</v>
      </c>
      <c r="I27" s="240"/>
      <c r="J27" s="240"/>
      <c r="K27" s="240"/>
      <c r="L27" s="240"/>
      <c r="M27" s="240"/>
      <c r="N27" s="240"/>
      <c r="O27" s="240"/>
      <c r="P27" s="240"/>
      <c r="Q27" s="240"/>
      <c r="R27" s="240"/>
      <c r="S27" s="73"/>
      <c r="T27" s="232"/>
      <c r="U27" s="233"/>
      <c r="V27" s="51" t="s">
        <v>43</v>
      </c>
      <c r="W27" s="51"/>
      <c r="X27" s="51"/>
      <c r="Y27" s="51"/>
      <c r="Z27" s="51"/>
      <c r="AA27" s="54" t="s">
        <v>44</v>
      </c>
      <c r="AB27" s="55" t="s">
        <v>87</v>
      </c>
      <c r="AC27" s="234">
        <f>IF(T27="○",1.4,0)</f>
        <v>0</v>
      </c>
      <c r="AD27" s="234"/>
      <c r="AE27" s="74" t="s">
        <v>12</v>
      </c>
      <c r="AF27" s="51"/>
    </row>
    <row r="28" spans="1:32" ht="27.75" customHeight="1" thickTop="1" thickBot="1">
      <c r="A28" s="51"/>
      <c r="B28" s="51"/>
      <c r="C28" s="178"/>
      <c r="D28" s="179"/>
      <c r="E28" s="179"/>
      <c r="F28" s="179"/>
      <c r="G28" s="180"/>
      <c r="H28" s="239" t="s">
        <v>45</v>
      </c>
      <c r="I28" s="240"/>
      <c r="J28" s="240"/>
      <c r="K28" s="240"/>
      <c r="L28" s="240"/>
      <c r="M28" s="240"/>
      <c r="N28" s="240"/>
      <c r="O28" s="240"/>
      <c r="P28" s="240"/>
      <c r="Q28" s="240"/>
      <c r="R28" s="240"/>
      <c r="S28" s="73"/>
      <c r="T28" s="245"/>
      <c r="U28" s="246"/>
      <c r="V28" s="51" t="s">
        <v>46</v>
      </c>
      <c r="W28" s="51"/>
      <c r="X28" s="51"/>
      <c r="Y28" s="51"/>
      <c r="Z28" s="51"/>
      <c r="AA28" s="54" t="s">
        <v>47</v>
      </c>
      <c r="AB28" s="55" t="s">
        <v>88</v>
      </c>
      <c r="AC28" s="234">
        <f>IF(T28="○",1,0)</f>
        <v>0</v>
      </c>
      <c r="AD28" s="234"/>
      <c r="AE28" s="74" t="s">
        <v>12</v>
      </c>
      <c r="AF28" s="51"/>
    </row>
    <row r="29" spans="1:32" ht="27.75" customHeight="1" thickTop="1" thickBot="1">
      <c r="A29" s="51"/>
      <c r="B29" s="51"/>
      <c r="C29" s="178"/>
      <c r="D29" s="179"/>
      <c r="E29" s="179"/>
      <c r="F29" s="179"/>
      <c r="G29" s="180"/>
      <c r="H29" s="239" t="s">
        <v>48</v>
      </c>
      <c r="I29" s="240"/>
      <c r="J29" s="240"/>
      <c r="K29" s="240"/>
      <c r="L29" s="240"/>
      <c r="M29" s="240"/>
      <c r="N29" s="240"/>
      <c r="O29" s="240"/>
      <c r="P29" s="240"/>
      <c r="Q29" s="240"/>
      <c r="R29" s="240"/>
      <c r="S29" s="73"/>
      <c r="T29" s="232"/>
      <c r="U29" s="233"/>
      <c r="V29" s="51" t="s">
        <v>49</v>
      </c>
      <c r="W29" s="51"/>
      <c r="X29" s="51"/>
      <c r="Y29" s="51"/>
      <c r="Z29" s="51"/>
      <c r="AA29" s="54" t="s">
        <v>44</v>
      </c>
      <c r="AB29" s="55" t="s">
        <v>89</v>
      </c>
      <c r="AC29" s="234">
        <f>IF(T29="○",0.3,0)</f>
        <v>0</v>
      </c>
      <c r="AD29" s="234"/>
      <c r="AE29" s="74" t="s">
        <v>12</v>
      </c>
      <c r="AF29" s="51"/>
    </row>
    <row r="30" spans="1:32" ht="27.75" customHeight="1" thickTop="1" thickBot="1">
      <c r="A30" s="51"/>
      <c r="B30" s="51"/>
      <c r="C30" s="178"/>
      <c r="D30" s="179"/>
      <c r="E30" s="179"/>
      <c r="F30" s="179"/>
      <c r="G30" s="180"/>
      <c r="H30" s="239" t="s">
        <v>50</v>
      </c>
      <c r="I30" s="240"/>
      <c r="J30" s="240"/>
      <c r="K30" s="240"/>
      <c r="L30" s="240"/>
      <c r="M30" s="240"/>
      <c r="N30" s="240"/>
      <c r="O30" s="240"/>
      <c r="P30" s="240"/>
      <c r="Q30" s="240"/>
      <c r="R30" s="240"/>
      <c r="S30" s="75"/>
      <c r="T30" s="232"/>
      <c r="U30" s="233"/>
      <c r="V30" s="51" t="s">
        <v>51</v>
      </c>
      <c r="W30" s="51"/>
      <c r="X30" s="51"/>
      <c r="Y30" s="51"/>
      <c r="Z30" s="51"/>
      <c r="AA30" s="54" t="s">
        <v>47</v>
      </c>
      <c r="AB30" s="55" t="s">
        <v>90</v>
      </c>
      <c r="AC30" s="234">
        <f>IF(T30="○",0.5,0)</f>
        <v>0</v>
      </c>
      <c r="AD30" s="234"/>
      <c r="AE30" s="74" t="s">
        <v>12</v>
      </c>
      <c r="AF30" s="51"/>
    </row>
    <row r="31" spans="1:32" ht="27.75" customHeight="1" thickTop="1" thickBot="1">
      <c r="A31" s="51"/>
      <c r="B31" s="51"/>
      <c r="C31" s="178"/>
      <c r="D31" s="179"/>
      <c r="E31" s="179"/>
      <c r="F31" s="179"/>
      <c r="G31" s="180"/>
      <c r="H31" s="239" t="s">
        <v>52</v>
      </c>
      <c r="I31" s="240"/>
      <c r="J31" s="240"/>
      <c r="K31" s="240"/>
      <c r="L31" s="240"/>
      <c r="M31" s="240"/>
      <c r="N31" s="240"/>
      <c r="O31" s="240"/>
      <c r="P31" s="240"/>
      <c r="Q31" s="240"/>
      <c r="R31" s="240"/>
      <c r="S31" s="73"/>
      <c r="T31" s="232"/>
      <c r="U31" s="233"/>
      <c r="V31" s="51" t="s">
        <v>53</v>
      </c>
      <c r="W31" s="51"/>
      <c r="X31" s="51"/>
      <c r="Y31" s="51"/>
      <c r="Z31" s="51"/>
      <c r="AA31" s="54" t="s">
        <v>28</v>
      </c>
      <c r="AB31" s="55" t="s">
        <v>54</v>
      </c>
      <c r="AC31" s="234">
        <f>IF(T31="○",1,0)</f>
        <v>0</v>
      </c>
      <c r="AD31" s="234"/>
      <c r="AE31" s="74" t="s">
        <v>12</v>
      </c>
      <c r="AF31" s="51"/>
    </row>
    <row r="32" spans="1:32" ht="27.75" customHeight="1" thickTop="1" thickBot="1">
      <c r="A32" s="51"/>
      <c r="B32" s="51"/>
      <c r="C32" s="181"/>
      <c r="D32" s="182"/>
      <c r="E32" s="182"/>
      <c r="F32" s="182"/>
      <c r="G32" s="183"/>
      <c r="H32" s="235" t="s">
        <v>72</v>
      </c>
      <c r="I32" s="236"/>
      <c r="J32" s="236"/>
      <c r="K32" s="236"/>
      <c r="L32" s="236"/>
      <c r="M32" s="236"/>
      <c r="N32" s="236"/>
      <c r="O32" s="236"/>
      <c r="P32" s="236"/>
      <c r="Q32" s="236"/>
      <c r="R32" s="236"/>
      <c r="S32" s="76"/>
      <c r="T32" s="237"/>
      <c r="U32" s="238"/>
      <c r="V32" s="51" t="s">
        <v>84</v>
      </c>
      <c r="W32" s="51"/>
      <c r="X32" s="51"/>
      <c r="Y32" s="51"/>
      <c r="Z32" s="51"/>
      <c r="AA32" s="54" t="s">
        <v>47</v>
      </c>
      <c r="AB32" s="88" t="s">
        <v>91</v>
      </c>
      <c r="AC32" s="234">
        <f>IF(T32="○",0.6,0)</f>
        <v>0</v>
      </c>
      <c r="AD32" s="234"/>
      <c r="AE32" s="74" t="s">
        <v>12</v>
      </c>
      <c r="AF32" s="51"/>
    </row>
    <row r="33" spans="1:32" ht="28.5" customHeight="1" thickTop="1" thickBo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1:32" ht="35.25" customHeight="1" thickTop="1" thickBot="1">
      <c r="A34" s="51"/>
      <c r="B34" s="51"/>
      <c r="C34" s="169" t="s">
        <v>115</v>
      </c>
      <c r="D34" s="170"/>
      <c r="E34" s="170"/>
      <c r="F34" s="170"/>
      <c r="G34" s="170"/>
      <c r="H34" s="170"/>
      <c r="I34" s="170"/>
      <c r="J34" s="170"/>
      <c r="K34" s="170"/>
      <c r="L34" s="170"/>
      <c r="M34" s="170"/>
      <c r="N34" s="170"/>
      <c r="O34" s="170"/>
      <c r="P34" s="170"/>
      <c r="Q34" s="170"/>
      <c r="R34" s="170"/>
      <c r="S34" s="170"/>
      <c r="T34" s="170"/>
      <c r="U34" s="170"/>
      <c r="V34" s="170"/>
      <c r="W34" s="171"/>
      <c r="X34" s="172"/>
      <c r="Y34" s="173"/>
      <c r="Z34" s="173"/>
      <c r="AA34" s="174">
        <f>ROUND(AC14+AC23+AC27+AC28+AC29+AC30+AC31+AC32,0)</f>
        <v>2</v>
      </c>
      <c r="AB34" s="174"/>
      <c r="AC34" s="174"/>
      <c r="AD34" s="174"/>
      <c r="AE34" s="77" t="s">
        <v>12</v>
      </c>
      <c r="AF34" s="51"/>
    </row>
    <row r="35" spans="1:32" ht="35.25" customHeight="1" thickBot="1">
      <c r="A35" s="51"/>
      <c r="B35" s="51"/>
      <c r="C35" s="210" t="s">
        <v>83</v>
      </c>
      <c r="D35" s="211"/>
      <c r="E35" s="211"/>
      <c r="F35" s="211"/>
      <c r="G35" s="211"/>
      <c r="H35" s="211"/>
      <c r="I35" s="211"/>
      <c r="J35" s="211"/>
      <c r="K35" s="211"/>
      <c r="L35" s="211"/>
      <c r="M35" s="211"/>
      <c r="N35" s="211"/>
      <c r="O35" s="211"/>
      <c r="P35" s="211"/>
      <c r="Q35" s="211"/>
      <c r="R35" s="211"/>
      <c r="S35" s="211"/>
      <c r="T35" s="211"/>
      <c r="U35" s="211"/>
      <c r="V35" s="211"/>
      <c r="W35" s="212"/>
      <c r="X35" s="213">
        <f>X37+X39</f>
        <v>0</v>
      </c>
      <c r="Y35" s="213"/>
      <c r="Z35" s="213"/>
      <c r="AA35" s="213"/>
      <c r="AB35" s="213"/>
      <c r="AC35" s="213"/>
      <c r="AD35" s="213"/>
      <c r="AE35" s="78" t="s">
        <v>18</v>
      </c>
      <c r="AF35" s="51"/>
    </row>
    <row r="36" spans="1:32" ht="35.25" customHeight="1" thickBot="1">
      <c r="A36" s="51"/>
      <c r="B36" s="51"/>
      <c r="C36" s="210" t="s">
        <v>55</v>
      </c>
      <c r="D36" s="211"/>
      <c r="E36" s="211"/>
      <c r="F36" s="211"/>
      <c r="G36" s="211"/>
      <c r="H36" s="211"/>
      <c r="I36" s="211"/>
      <c r="J36" s="211"/>
      <c r="K36" s="211"/>
      <c r="L36" s="211"/>
      <c r="M36" s="211"/>
      <c r="N36" s="211"/>
      <c r="O36" s="211"/>
      <c r="P36" s="211"/>
      <c r="Q36" s="211"/>
      <c r="R36" s="211"/>
      <c r="S36" s="211"/>
      <c r="T36" s="211"/>
      <c r="U36" s="211"/>
      <c r="V36" s="211"/>
      <c r="W36" s="212"/>
      <c r="X36" s="214"/>
      <c r="Y36" s="214"/>
      <c r="Z36" s="214"/>
      <c r="AA36" s="215">
        <f>IF(ROUND(AA34/3,0)=0,1,ROUND(AA34/3,0))</f>
        <v>1</v>
      </c>
      <c r="AB36" s="215"/>
      <c r="AC36" s="215"/>
      <c r="AD36" s="215"/>
      <c r="AE36" s="78" t="s">
        <v>12</v>
      </c>
      <c r="AF36" s="51"/>
    </row>
    <row r="37" spans="1:32" ht="35.25" customHeight="1" thickBot="1">
      <c r="A37" s="51"/>
      <c r="B37" s="51"/>
      <c r="C37" s="210" t="s">
        <v>117</v>
      </c>
      <c r="D37" s="211"/>
      <c r="E37" s="211"/>
      <c r="F37" s="211"/>
      <c r="G37" s="211"/>
      <c r="H37" s="211"/>
      <c r="I37" s="211"/>
      <c r="J37" s="211"/>
      <c r="K37" s="211"/>
      <c r="L37" s="211"/>
      <c r="M37" s="211"/>
      <c r="N37" s="211"/>
      <c r="O37" s="211"/>
      <c r="P37" s="211"/>
      <c r="Q37" s="211"/>
      <c r="R37" s="211"/>
      <c r="S37" s="211"/>
      <c r="T37" s="211"/>
      <c r="U37" s="211"/>
      <c r="V37" s="211"/>
      <c r="W37" s="212"/>
      <c r="X37" s="213">
        <f>ROUNDDOWN(48780*AA36*J17,-3)</f>
        <v>0</v>
      </c>
      <c r="Y37" s="213"/>
      <c r="Z37" s="213"/>
      <c r="AA37" s="213"/>
      <c r="AB37" s="213"/>
      <c r="AC37" s="213"/>
      <c r="AD37" s="213"/>
      <c r="AE37" s="78" t="s">
        <v>18</v>
      </c>
      <c r="AF37" s="51"/>
    </row>
    <row r="38" spans="1:32" ht="35.25" customHeight="1" thickBot="1">
      <c r="A38" s="51"/>
      <c r="B38" s="51"/>
      <c r="C38" s="210" t="s">
        <v>56</v>
      </c>
      <c r="D38" s="211"/>
      <c r="E38" s="211"/>
      <c r="F38" s="211"/>
      <c r="G38" s="211"/>
      <c r="H38" s="211"/>
      <c r="I38" s="211"/>
      <c r="J38" s="211"/>
      <c r="K38" s="211"/>
      <c r="L38" s="211"/>
      <c r="M38" s="211"/>
      <c r="N38" s="211"/>
      <c r="O38" s="211"/>
      <c r="P38" s="211"/>
      <c r="Q38" s="211"/>
      <c r="R38" s="211"/>
      <c r="S38" s="211"/>
      <c r="T38" s="211"/>
      <c r="U38" s="211"/>
      <c r="V38" s="211"/>
      <c r="W38" s="212"/>
      <c r="X38" s="214"/>
      <c r="Y38" s="214"/>
      <c r="Z38" s="214"/>
      <c r="AA38" s="215">
        <f>IF(ROUND(AA34/5,0)=0,1,ROUND(AA34/5,0))</f>
        <v>1</v>
      </c>
      <c r="AB38" s="215"/>
      <c r="AC38" s="215"/>
      <c r="AD38" s="215"/>
      <c r="AE38" s="78" t="s">
        <v>12</v>
      </c>
      <c r="AF38" s="51"/>
    </row>
    <row r="39" spans="1:32" ht="35.25" customHeight="1" thickBot="1">
      <c r="A39" s="51"/>
      <c r="B39" s="51"/>
      <c r="C39" s="222" t="s">
        <v>118</v>
      </c>
      <c r="D39" s="223"/>
      <c r="E39" s="223"/>
      <c r="F39" s="223"/>
      <c r="G39" s="223"/>
      <c r="H39" s="223"/>
      <c r="I39" s="223"/>
      <c r="J39" s="223"/>
      <c r="K39" s="223"/>
      <c r="L39" s="223"/>
      <c r="M39" s="223"/>
      <c r="N39" s="223"/>
      <c r="O39" s="223"/>
      <c r="P39" s="223"/>
      <c r="Q39" s="223"/>
      <c r="R39" s="223"/>
      <c r="S39" s="223"/>
      <c r="T39" s="223"/>
      <c r="U39" s="223"/>
      <c r="V39" s="223"/>
      <c r="W39" s="224"/>
      <c r="X39" s="225">
        <f>ROUNDDOWN(6100*AA38*J17,-3)</f>
        <v>0</v>
      </c>
      <c r="Y39" s="225"/>
      <c r="Z39" s="225"/>
      <c r="AA39" s="225"/>
      <c r="AB39" s="225"/>
      <c r="AC39" s="225"/>
      <c r="AD39" s="225"/>
      <c r="AE39" s="79" t="s">
        <v>18</v>
      </c>
      <c r="AF39" s="51"/>
    </row>
    <row r="40" spans="1:32" ht="26.25" customHeight="1" thickTop="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4.25">
      <c r="A41" s="51"/>
      <c r="B41" s="41" t="s">
        <v>57</v>
      </c>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row>
    <row r="42" spans="1:32" ht="14.25">
      <c r="A42" s="51"/>
      <c r="B42" s="4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row>
    <row r="43" spans="1:32" ht="14.25">
      <c r="A43" s="51"/>
      <c r="B43" s="41"/>
      <c r="C43" s="226" t="s">
        <v>75</v>
      </c>
      <c r="D43" s="227"/>
      <c r="E43" s="227"/>
      <c r="F43" s="227"/>
      <c r="G43" s="227"/>
      <c r="H43" s="227"/>
      <c r="I43" s="227"/>
      <c r="J43" s="227"/>
      <c r="K43" s="227"/>
      <c r="L43" s="227"/>
      <c r="M43" s="227"/>
      <c r="N43" s="227"/>
      <c r="O43" s="227"/>
      <c r="P43" s="227"/>
      <c r="Q43" s="227"/>
      <c r="R43" s="227"/>
      <c r="S43" s="227"/>
      <c r="T43" s="227"/>
      <c r="U43" s="227"/>
      <c r="V43" s="227"/>
      <c r="W43" s="228"/>
      <c r="X43" s="216"/>
      <c r="Y43" s="217"/>
      <c r="Z43" s="217"/>
      <c r="AA43" s="217"/>
      <c r="AB43" s="217"/>
      <c r="AC43" s="217"/>
      <c r="AD43" s="217"/>
      <c r="AE43" s="218"/>
      <c r="AF43" s="51"/>
    </row>
    <row r="44" spans="1:32" ht="14.25">
      <c r="A44" s="51"/>
      <c r="B44" s="41"/>
      <c r="C44" s="229"/>
      <c r="D44" s="230"/>
      <c r="E44" s="230"/>
      <c r="F44" s="230"/>
      <c r="G44" s="230"/>
      <c r="H44" s="230"/>
      <c r="I44" s="230"/>
      <c r="J44" s="230"/>
      <c r="K44" s="230"/>
      <c r="L44" s="230"/>
      <c r="M44" s="230"/>
      <c r="N44" s="230"/>
      <c r="O44" s="230"/>
      <c r="P44" s="230"/>
      <c r="Q44" s="230"/>
      <c r="R44" s="230"/>
      <c r="S44" s="230"/>
      <c r="T44" s="230"/>
      <c r="U44" s="230"/>
      <c r="V44" s="230"/>
      <c r="W44" s="231"/>
      <c r="X44" s="219"/>
      <c r="Y44" s="220"/>
      <c r="Z44" s="220"/>
      <c r="AA44" s="220"/>
      <c r="AB44" s="220"/>
      <c r="AC44" s="220"/>
      <c r="AD44" s="220"/>
      <c r="AE44" s="221"/>
      <c r="AF44" s="51"/>
    </row>
    <row r="45" spans="1:32" ht="14.25">
      <c r="A45" s="51"/>
      <c r="B45" s="41"/>
      <c r="C45" s="226" t="s">
        <v>76</v>
      </c>
      <c r="D45" s="227"/>
      <c r="E45" s="227"/>
      <c r="F45" s="227"/>
      <c r="G45" s="227"/>
      <c r="H45" s="227"/>
      <c r="I45" s="227"/>
      <c r="J45" s="227"/>
      <c r="K45" s="227"/>
      <c r="L45" s="227"/>
      <c r="M45" s="227"/>
      <c r="N45" s="227"/>
      <c r="O45" s="227"/>
      <c r="P45" s="227"/>
      <c r="Q45" s="227"/>
      <c r="R45" s="227"/>
      <c r="S45" s="227"/>
      <c r="T45" s="227"/>
      <c r="U45" s="227"/>
      <c r="V45" s="227"/>
      <c r="W45" s="228"/>
      <c r="X45" s="216"/>
      <c r="Y45" s="217"/>
      <c r="Z45" s="217"/>
      <c r="AA45" s="217"/>
      <c r="AB45" s="217"/>
      <c r="AC45" s="217"/>
      <c r="AD45" s="217"/>
      <c r="AE45" s="218"/>
      <c r="AF45" s="51"/>
    </row>
    <row r="46" spans="1:32" ht="14.25">
      <c r="A46" s="51"/>
      <c r="B46" s="41"/>
      <c r="C46" s="229"/>
      <c r="D46" s="230"/>
      <c r="E46" s="230"/>
      <c r="F46" s="230"/>
      <c r="G46" s="230"/>
      <c r="H46" s="230"/>
      <c r="I46" s="230"/>
      <c r="J46" s="230"/>
      <c r="K46" s="230"/>
      <c r="L46" s="230"/>
      <c r="M46" s="230"/>
      <c r="N46" s="230"/>
      <c r="O46" s="230"/>
      <c r="P46" s="230"/>
      <c r="Q46" s="230"/>
      <c r="R46" s="230"/>
      <c r="S46" s="230"/>
      <c r="T46" s="230"/>
      <c r="U46" s="230"/>
      <c r="V46" s="230"/>
      <c r="W46" s="231"/>
      <c r="X46" s="219"/>
      <c r="Y46" s="220"/>
      <c r="Z46" s="220"/>
      <c r="AA46" s="220"/>
      <c r="AB46" s="220"/>
      <c r="AC46" s="220"/>
      <c r="AD46" s="220"/>
      <c r="AE46" s="221"/>
      <c r="AF46" s="51"/>
    </row>
    <row r="47" spans="1:32" ht="17.25">
      <c r="A47" s="51"/>
      <c r="B47" s="8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row>
    <row r="48" spans="1:32" ht="27.75" customHeight="1">
      <c r="A48" s="51"/>
      <c r="B48" s="80"/>
      <c r="C48" s="204" t="s">
        <v>30</v>
      </c>
      <c r="D48" s="205"/>
      <c r="E48" s="205"/>
      <c r="F48" s="205"/>
      <c r="G48" s="205"/>
      <c r="H48" s="205"/>
      <c r="I48" s="206"/>
      <c r="J48" s="207"/>
      <c r="K48" s="207"/>
      <c r="L48" s="207"/>
      <c r="M48" s="208" t="s">
        <v>19</v>
      </c>
      <c r="N48" s="209"/>
      <c r="O48" s="58"/>
      <c r="P48" s="58"/>
      <c r="Q48" s="51"/>
      <c r="R48" s="51"/>
      <c r="S48" s="51"/>
      <c r="T48" s="51"/>
      <c r="U48" s="51"/>
      <c r="V48" s="51"/>
      <c r="W48" s="51"/>
      <c r="X48" s="51"/>
      <c r="Y48" s="51"/>
      <c r="Z48" s="51"/>
      <c r="AA48" s="51"/>
      <c r="AB48" s="51"/>
      <c r="AC48" s="51"/>
      <c r="AD48" s="51"/>
      <c r="AE48" s="51"/>
      <c r="AF48" s="51"/>
    </row>
    <row r="49" spans="1:32" ht="17.25">
      <c r="A49" s="51"/>
      <c r="B49" s="80"/>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row>
    <row r="50" spans="1:32" ht="9" customHeight="1" thickBo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row>
    <row r="51" spans="1:32" ht="21.75" customHeight="1">
      <c r="A51" s="51"/>
      <c r="B51" s="51"/>
      <c r="C51" s="191" t="s">
        <v>58</v>
      </c>
      <c r="D51" s="192"/>
      <c r="E51" s="192"/>
      <c r="F51" s="192"/>
      <c r="G51" s="192"/>
      <c r="H51" s="192"/>
      <c r="I51" s="192"/>
      <c r="J51" s="192"/>
      <c r="K51" s="192"/>
      <c r="L51" s="192"/>
      <c r="M51" s="192"/>
      <c r="N51" s="192"/>
      <c r="O51" s="192"/>
      <c r="P51" s="192"/>
      <c r="Q51" s="192"/>
      <c r="R51" s="192"/>
      <c r="S51" s="192"/>
      <c r="T51" s="192"/>
      <c r="U51" s="192"/>
      <c r="V51" s="192"/>
      <c r="W51" s="193"/>
      <c r="X51" s="202"/>
      <c r="Y51" s="203"/>
      <c r="Z51" s="203"/>
      <c r="AA51" s="194"/>
      <c r="AB51" s="194"/>
      <c r="AC51" s="194"/>
      <c r="AD51" s="194"/>
      <c r="AE51" s="47" t="s">
        <v>12</v>
      </c>
      <c r="AF51" s="51"/>
    </row>
    <row r="52" spans="1:32" ht="21.75" customHeight="1">
      <c r="A52" s="51"/>
      <c r="B52" s="51"/>
      <c r="C52" s="195" t="s">
        <v>59</v>
      </c>
      <c r="D52" s="196"/>
      <c r="E52" s="196"/>
      <c r="F52" s="196"/>
      <c r="G52" s="196"/>
      <c r="H52" s="196"/>
      <c r="I52" s="196"/>
      <c r="J52" s="196"/>
      <c r="K52" s="196"/>
      <c r="L52" s="196"/>
      <c r="M52" s="196"/>
      <c r="N52" s="196"/>
      <c r="O52" s="196"/>
      <c r="P52" s="196"/>
      <c r="Q52" s="196"/>
      <c r="R52" s="196"/>
      <c r="S52" s="196"/>
      <c r="T52" s="196"/>
      <c r="U52" s="196"/>
      <c r="V52" s="196"/>
      <c r="W52" s="197"/>
      <c r="X52" s="81"/>
      <c r="Y52" s="82"/>
      <c r="Z52" s="82"/>
      <c r="AA52" s="198">
        <f>AA36</f>
        <v>1</v>
      </c>
      <c r="AB52" s="198"/>
      <c r="AC52" s="198"/>
      <c r="AD52" s="198"/>
      <c r="AE52" s="83" t="s">
        <v>12</v>
      </c>
      <c r="AF52" s="51"/>
    </row>
    <row r="53" spans="1:32" ht="21.75" customHeight="1">
      <c r="A53" s="51"/>
      <c r="B53" s="51"/>
      <c r="C53" s="199" t="s">
        <v>60</v>
      </c>
      <c r="D53" s="200"/>
      <c r="E53" s="200"/>
      <c r="F53" s="200"/>
      <c r="G53" s="200"/>
      <c r="H53" s="200"/>
      <c r="I53" s="200"/>
      <c r="J53" s="200"/>
      <c r="K53" s="200"/>
      <c r="L53" s="200"/>
      <c r="M53" s="200"/>
      <c r="N53" s="200"/>
      <c r="O53" s="200"/>
      <c r="P53" s="200"/>
      <c r="Q53" s="200"/>
      <c r="R53" s="200"/>
      <c r="S53" s="200"/>
      <c r="T53" s="200"/>
      <c r="U53" s="200"/>
      <c r="V53" s="200"/>
      <c r="W53" s="201"/>
      <c r="X53" s="81"/>
      <c r="Y53" s="82"/>
      <c r="Z53" s="82"/>
      <c r="AA53" s="198">
        <f>IF(AA51-AA52&gt;0,AA51-AA52,0)</f>
        <v>0</v>
      </c>
      <c r="AB53" s="198"/>
      <c r="AC53" s="198"/>
      <c r="AD53" s="198"/>
      <c r="AE53" s="84" t="s">
        <v>12</v>
      </c>
      <c r="AF53" s="51"/>
    </row>
    <row r="54" spans="1:32" ht="21.75" customHeight="1" thickBot="1">
      <c r="A54" s="51"/>
      <c r="B54" s="51"/>
      <c r="C54" s="187" t="s">
        <v>62</v>
      </c>
      <c r="D54" s="188"/>
      <c r="E54" s="188"/>
      <c r="F54" s="188"/>
      <c r="G54" s="188"/>
      <c r="H54" s="188"/>
      <c r="I54" s="188"/>
      <c r="J54" s="188"/>
      <c r="K54" s="188"/>
      <c r="L54" s="188"/>
      <c r="M54" s="188"/>
      <c r="N54" s="188"/>
      <c r="O54" s="188"/>
      <c r="P54" s="188"/>
      <c r="Q54" s="188"/>
      <c r="R54" s="188"/>
      <c r="S54" s="188"/>
      <c r="T54" s="188"/>
      <c r="U54" s="188"/>
      <c r="V54" s="188"/>
      <c r="W54" s="189"/>
      <c r="X54" s="190">
        <f>50000*AA53</f>
        <v>0</v>
      </c>
      <c r="Y54" s="190"/>
      <c r="Z54" s="190"/>
      <c r="AA54" s="190"/>
      <c r="AB54" s="190"/>
      <c r="AC54" s="190"/>
      <c r="AD54" s="190"/>
      <c r="AE54" s="85" t="s">
        <v>18</v>
      </c>
      <c r="AF54" s="51"/>
    </row>
    <row r="55" spans="1:32" ht="21.75" customHeight="1" thickBot="1">
      <c r="A55" s="51"/>
      <c r="B55" s="51"/>
      <c r="C55" s="187" t="s">
        <v>61</v>
      </c>
      <c r="D55" s="188"/>
      <c r="E55" s="188"/>
      <c r="F55" s="188"/>
      <c r="G55" s="188"/>
      <c r="H55" s="188"/>
      <c r="I55" s="188"/>
      <c r="J55" s="188"/>
      <c r="K55" s="188"/>
      <c r="L55" s="188"/>
      <c r="M55" s="188"/>
      <c r="N55" s="188"/>
      <c r="O55" s="188"/>
      <c r="P55" s="188"/>
      <c r="Q55" s="188"/>
      <c r="R55" s="188"/>
      <c r="S55" s="188"/>
      <c r="T55" s="188"/>
      <c r="U55" s="188"/>
      <c r="V55" s="188"/>
      <c r="W55" s="189"/>
      <c r="X55" s="190">
        <f>50000*AA53*J48</f>
        <v>0</v>
      </c>
      <c r="Y55" s="190"/>
      <c r="Z55" s="190"/>
      <c r="AA55" s="190"/>
      <c r="AB55" s="190"/>
      <c r="AC55" s="190"/>
      <c r="AD55" s="190"/>
      <c r="AE55" s="85" t="s">
        <v>18</v>
      </c>
      <c r="AF55" s="51"/>
    </row>
    <row r="56" spans="1:32" ht="14.25">
      <c r="A56" s="51"/>
      <c r="B56" s="51"/>
      <c r="C56" s="86" t="s">
        <v>119</v>
      </c>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row>
    <row r="57" spans="1:32" ht="14.25">
      <c r="A57" s="51"/>
      <c r="B57" s="51"/>
      <c r="C57" s="86" t="s">
        <v>67</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row>
    <row r="58" spans="1:32" ht="14.25">
      <c r="A58" s="51"/>
      <c r="B58" s="51"/>
      <c r="C58" s="86" t="s">
        <v>66</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row>
  </sheetData>
  <sheetProtection algorithmName="SHA-512" hashValue="dBrr5fWDsthyGsHOKdHH/fj4aa5f5+7PQFxrZqxnStU4Wmj70VlNum3VVYU3W4WAq9bUuWWxuNhh9pgCOGsbTg==" saltValue="DX2Pxw1gYpJCtbLe+tItqg==" spinCount="100000" sheet="1" objects="1" formatCells="0"/>
  <mergeCells count="104">
    <mergeCell ref="R2:U2"/>
    <mergeCell ref="AD2:AE2"/>
    <mergeCell ref="A10:AE10"/>
    <mergeCell ref="C14:G14"/>
    <mergeCell ref="H14:L14"/>
    <mergeCell ref="M14:Q14"/>
    <mergeCell ref="R14:W14"/>
    <mergeCell ref="AC14:AD14"/>
    <mergeCell ref="B3:G7"/>
    <mergeCell ref="R3:U3"/>
    <mergeCell ref="V3:AE3"/>
    <mergeCell ref="R4:U4"/>
    <mergeCell ref="V4:AE4"/>
    <mergeCell ref="R7:U7"/>
    <mergeCell ref="V7:AE7"/>
    <mergeCell ref="R5:U6"/>
    <mergeCell ref="V5:AE6"/>
    <mergeCell ref="C12:W12"/>
    <mergeCell ref="X12:AE12"/>
    <mergeCell ref="M15:AD15"/>
    <mergeCell ref="C17:I17"/>
    <mergeCell ref="J17:L17"/>
    <mergeCell ref="M17:N17"/>
    <mergeCell ref="C19:G22"/>
    <mergeCell ref="H19:L19"/>
    <mergeCell ref="M19:O19"/>
    <mergeCell ref="S19:T19"/>
    <mergeCell ref="U19:V19"/>
    <mergeCell ref="W19:Y19"/>
    <mergeCell ref="H21:L21"/>
    <mergeCell ref="M21:O21"/>
    <mergeCell ref="S21:T21"/>
    <mergeCell ref="U21:V21"/>
    <mergeCell ref="W21:Y21"/>
    <mergeCell ref="H20:L20"/>
    <mergeCell ref="M20:O20"/>
    <mergeCell ref="S20:T20"/>
    <mergeCell ref="U20:V20"/>
    <mergeCell ref="W20:Y20"/>
    <mergeCell ref="H22:L22"/>
    <mergeCell ref="M22:O22"/>
    <mergeCell ref="S22:T22"/>
    <mergeCell ref="U22:V22"/>
    <mergeCell ref="W22:Y22"/>
    <mergeCell ref="H27:R27"/>
    <mergeCell ref="T27:U27"/>
    <mergeCell ref="AC27:AD27"/>
    <mergeCell ref="H28:R28"/>
    <mergeCell ref="P23:Z23"/>
    <mergeCell ref="T28:U28"/>
    <mergeCell ref="AC28:AD28"/>
    <mergeCell ref="AC23:AD23"/>
    <mergeCell ref="H24:AE24"/>
    <mergeCell ref="J25:N25"/>
    <mergeCell ref="H26:R26"/>
    <mergeCell ref="T26:U26"/>
    <mergeCell ref="T29:U29"/>
    <mergeCell ref="AC29:AD29"/>
    <mergeCell ref="H32:R32"/>
    <mergeCell ref="T32:U32"/>
    <mergeCell ref="AC32:AD32"/>
    <mergeCell ref="H30:R30"/>
    <mergeCell ref="T30:U30"/>
    <mergeCell ref="AC30:AD30"/>
    <mergeCell ref="H29:R29"/>
    <mergeCell ref="H31:R31"/>
    <mergeCell ref="T31:U31"/>
    <mergeCell ref="AC31:AD31"/>
    <mergeCell ref="AA36:AD36"/>
    <mergeCell ref="C37:W37"/>
    <mergeCell ref="X37:AD37"/>
    <mergeCell ref="C38:W38"/>
    <mergeCell ref="X38:Z38"/>
    <mergeCell ref="X43:AE44"/>
    <mergeCell ref="X45:AE46"/>
    <mergeCell ref="AA38:AD38"/>
    <mergeCell ref="C39:W39"/>
    <mergeCell ref="X39:AD39"/>
    <mergeCell ref="C43:W44"/>
    <mergeCell ref="C45:W46"/>
    <mergeCell ref="C34:W34"/>
    <mergeCell ref="X34:Z34"/>
    <mergeCell ref="AA34:AD34"/>
    <mergeCell ref="C26:G32"/>
    <mergeCell ref="V2:Y2"/>
    <mergeCell ref="Z2:AC2"/>
    <mergeCell ref="C55:W55"/>
    <mergeCell ref="X55:AD55"/>
    <mergeCell ref="C54:W54"/>
    <mergeCell ref="X54:AD54"/>
    <mergeCell ref="C51:W51"/>
    <mergeCell ref="AA51:AD51"/>
    <mergeCell ref="C52:W52"/>
    <mergeCell ref="AA52:AD52"/>
    <mergeCell ref="C53:W53"/>
    <mergeCell ref="AA53:AD53"/>
    <mergeCell ref="X51:Z51"/>
    <mergeCell ref="C48:I48"/>
    <mergeCell ref="J48:L48"/>
    <mergeCell ref="M48:N48"/>
    <mergeCell ref="C35:W35"/>
    <mergeCell ref="X35:AD35"/>
    <mergeCell ref="C36:W36"/>
    <mergeCell ref="X36:Z36"/>
  </mergeCells>
  <phoneticPr fontId="1"/>
  <dataValidations count="4">
    <dataValidation type="whole" operator="greaterThanOrEqual" allowBlank="1" showInputMessage="1" showErrorMessage="1" errorTitle="注意" error="こちらには、整数しか入力できません。" sqref="H14:L14 J17:L17 J48:L48">
      <formula1>0</formula1>
    </dataValidation>
    <dataValidation type="whole" operator="greaterThanOrEqual" allowBlank="1" showErrorMessage="1" errorTitle="注意" error="こちらには、整数しか入力できません。" sqref="M19:O22">
      <formula1>0</formula1>
    </dataValidation>
    <dataValidation type="list" allowBlank="1" showInputMessage="1" showErrorMessage="1" sqref="T26:T32">
      <formula1>"○,―"</formula1>
    </dataValidation>
    <dataValidation type="list" allowBlank="1" showInputMessage="1" showErrorMessage="1" sqref="X43:AE46 X12">
      <formula1>"－,○"</formula1>
    </dataValidation>
  </dataValidations>
  <pageMargins left="0.23622047244094488" right="0.23622047244094488" top="0.3543307086614173" bottom="0.3543307086614173" header="0" footer="0"/>
  <pageSetup paperSize="9" scale="87" orientation="portrait" r:id="rId1"/>
  <headerFooter>
    <oddFooter xml:space="preserve">&amp;C
</oddFooter>
  </headerFooter>
  <rowBreaks count="1" manualBreakCount="1">
    <brk id="39"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9"/>
  <sheetViews>
    <sheetView showZeros="0" view="pageBreakPreview" zoomScaleNormal="100" zoomScaleSheetLayoutView="100" workbookViewId="0">
      <selection activeCell="AG6" sqref="AG6:AK6"/>
    </sheetView>
  </sheetViews>
  <sheetFormatPr defaultRowHeight="13.5"/>
  <cols>
    <col min="1" max="39" width="2.25" style="1" customWidth="1"/>
    <col min="40" max="16384" width="9" style="1"/>
  </cols>
  <sheetData>
    <row r="1" spans="1:39">
      <c r="A1" s="4" t="s">
        <v>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353" t="s">
        <v>120</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row>
    <row r="3" spans="1:39">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355">
        <v>44652</v>
      </c>
      <c r="AD4" s="355"/>
      <c r="AE4" s="355"/>
      <c r="AF4" s="355"/>
      <c r="AG4" s="355"/>
      <c r="AH4" s="355"/>
      <c r="AI4" s="355"/>
      <c r="AJ4" s="355"/>
      <c r="AK4" s="355"/>
      <c r="AL4" s="355"/>
      <c r="AM4" s="355"/>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356" t="s">
        <v>1</v>
      </c>
      <c r="W6" s="357"/>
      <c r="X6" s="357"/>
      <c r="Y6" s="357"/>
      <c r="Z6" s="357"/>
      <c r="AA6" s="357"/>
      <c r="AB6" s="358"/>
      <c r="AC6" s="359" t="s">
        <v>64</v>
      </c>
      <c r="AD6" s="360"/>
      <c r="AE6" s="360"/>
      <c r="AF6" s="360"/>
      <c r="AG6" s="361">
        <f>'積算表（処遇Ⅱ）'!Z2</f>
        <v>0</v>
      </c>
      <c r="AH6" s="361"/>
      <c r="AI6" s="361"/>
      <c r="AJ6" s="361"/>
      <c r="AK6" s="361"/>
      <c r="AL6" s="360" t="s">
        <v>65</v>
      </c>
      <c r="AM6" s="362"/>
    </row>
    <row r="7" spans="1:39">
      <c r="A7" s="4"/>
      <c r="B7" s="4"/>
      <c r="C7" s="4"/>
      <c r="D7" s="4"/>
      <c r="E7" s="4"/>
      <c r="F7" s="4"/>
      <c r="G7" s="4"/>
      <c r="H7" s="4"/>
      <c r="I7" s="4"/>
      <c r="J7" s="4"/>
      <c r="K7" s="4"/>
      <c r="L7" s="4"/>
      <c r="M7" s="4"/>
      <c r="N7" s="4"/>
      <c r="O7" s="4"/>
      <c r="P7" s="4"/>
      <c r="Q7" s="4"/>
      <c r="R7" s="4"/>
      <c r="S7" s="4"/>
      <c r="T7" s="4"/>
      <c r="U7" s="4"/>
      <c r="V7" s="345" t="s">
        <v>0</v>
      </c>
      <c r="W7" s="346"/>
      <c r="X7" s="346"/>
      <c r="Y7" s="346"/>
      <c r="Z7" s="346"/>
      <c r="AA7" s="346"/>
      <c r="AB7" s="347"/>
      <c r="AC7" s="348" t="s">
        <v>68</v>
      </c>
      <c r="AD7" s="346"/>
      <c r="AE7" s="346"/>
      <c r="AF7" s="346"/>
      <c r="AG7" s="346"/>
      <c r="AH7" s="346"/>
      <c r="AI7" s="346"/>
      <c r="AJ7" s="346"/>
      <c r="AK7" s="346"/>
      <c r="AL7" s="346"/>
      <c r="AM7" s="349"/>
    </row>
    <row r="8" spans="1:39">
      <c r="A8" s="4"/>
      <c r="B8" s="4"/>
      <c r="C8" s="4"/>
      <c r="D8" s="4"/>
      <c r="E8" s="4"/>
      <c r="F8" s="4"/>
      <c r="G8" s="4"/>
      <c r="H8" s="4"/>
      <c r="I8" s="4"/>
      <c r="J8" s="4"/>
      <c r="K8" s="4"/>
      <c r="L8" s="4"/>
      <c r="M8" s="4"/>
      <c r="N8" s="4"/>
      <c r="O8" s="4"/>
      <c r="P8" s="4"/>
      <c r="Q8" s="4"/>
      <c r="R8" s="4"/>
      <c r="S8" s="4"/>
      <c r="T8" s="4"/>
      <c r="U8" s="4"/>
      <c r="V8" s="345" t="s">
        <v>2</v>
      </c>
      <c r="W8" s="346"/>
      <c r="X8" s="346"/>
      <c r="Y8" s="346"/>
      <c r="Z8" s="346"/>
      <c r="AA8" s="346"/>
      <c r="AB8" s="347"/>
      <c r="AC8" s="350">
        <f>'積算表（処遇Ⅱ）'!V4</f>
        <v>0</v>
      </c>
      <c r="AD8" s="351"/>
      <c r="AE8" s="351"/>
      <c r="AF8" s="351"/>
      <c r="AG8" s="351"/>
      <c r="AH8" s="351"/>
      <c r="AI8" s="351"/>
      <c r="AJ8" s="351"/>
      <c r="AK8" s="351"/>
      <c r="AL8" s="351"/>
      <c r="AM8" s="352"/>
    </row>
    <row r="9" spans="1:39">
      <c r="A9" s="4"/>
      <c r="B9" s="4"/>
      <c r="C9" s="4"/>
      <c r="D9" s="4"/>
      <c r="E9" s="4"/>
      <c r="F9" s="4"/>
      <c r="G9" s="4"/>
      <c r="H9" s="4"/>
      <c r="I9" s="4"/>
      <c r="J9" s="4"/>
      <c r="K9" s="4"/>
      <c r="L9" s="4"/>
      <c r="M9" s="4"/>
      <c r="N9" s="4"/>
      <c r="O9" s="4"/>
      <c r="P9" s="4"/>
      <c r="Q9" s="4"/>
      <c r="R9" s="4"/>
      <c r="S9" s="4"/>
      <c r="T9" s="4"/>
      <c r="U9" s="4"/>
      <c r="V9" s="333" t="s">
        <v>3</v>
      </c>
      <c r="W9" s="334"/>
      <c r="X9" s="334"/>
      <c r="Y9" s="334"/>
      <c r="Z9" s="334"/>
      <c r="AA9" s="334"/>
      <c r="AB9" s="335"/>
      <c r="AC9" s="339">
        <f>'積算表（処遇Ⅱ）'!V5</f>
        <v>0</v>
      </c>
      <c r="AD9" s="340"/>
      <c r="AE9" s="340"/>
      <c r="AF9" s="340"/>
      <c r="AG9" s="340"/>
      <c r="AH9" s="340"/>
      <c r="AI9" s="340"/>
      <c r="AJ9" s="340"/>
      <c r="AK9" s="340"/>
      <c r="AL9" s="340"/>
      <c r="AM9" s="341"/>
    </row>
    <row r="10" spans="1:39">
      <c r="A10" s="4"/>
      <c r="B10" s="4"/>
      <c r="C10" s="4"/>
      <c r="D10" s="4"/>
      <c r="E10" s="4"/>
      <c r="F10" s="4"/>
      <c r="G10" s="4"/>
      <c r="H10" s="4"/>
      <c r="I10" s="4"/>
      <c r="J10" s="4"/>
      <c r="K10" s="4"/>
      <c r="L10" s="4"/>
      <c r="M10" s="4"/>
      <c r="N10" s="4"/>
      <c r="O10" s="4"/>
      <c r="P10" s="4"/>
      <c r="Q10" s="4"/>
      <c r="R10" s="4"/>
      <c r="S10" s="4"/>
      <c r="T10" s="4"/>
      <c r="U10" s="4"/>
      <c r="V10" s="336"/>
      <c r="W10" s="337"/>
      <c r="X10" s="337"/>
      <c r="Y10" s="337"/>
      <c r="Z10" s="337"/>
      <c r="AA10" s="337"/>
      <c r="AB10" s="338"/>
      <c r="AC10" s="342"/>
      <c r="AD10" s="343"/>
      <c r="AE10" s="343"/>
      <c r="AF10" s="343"/>
      <c r="AG10" s="343"/>
      <c r="AH10" s="343"/>
      <c r="AI10" s="343"/>
      <c r="AJ10" s="343"/>
      <c r="AK10" s="343"/>
      <c r="AL10" s="343"/>
      <c r="AM10" s="344"/>
    </row>
    <row r="11" spans="1:39" ht="14.25" thickBot="1">
      <c r="A11" s="4"/>
      <c r="B11" s="4"/>
      <c r="C11" s="4"/>
      <c r="D11" s="4"/>
      <c r="E11" s="4"/>
      <c r="F11" s="4"/>
      <c r="G11" s="4"/>
      <c r="H11" s="4"/>
      <c r="I11" s="4"/>
      <c r="J11" s="4"/>
      <c r="K11" s="4"/>
      <c r="L11" s="4"/>
      <c r="M11" s="4"/>
      <c r="N11" s="4"/>
      <c r="O11" s="4"/>
      <c r="P11" s="4"/>
      <c r="Q11" s="4"/>
      <c r="R11" s="4"/>
      <c r="S11" s="4"/>
      <c r="T11" s="4"/>
      <c r="U11" s="4"/>
      <c r="V11" s="374" t="s">
        <v>4</v>
      </c>
      <c r="W11" s="375"/>
      <c r="X11" s="375"/>
      <c r="Y11" s="375"/>
      <c r="Z11" s="375"/>
      <c r="AA11" s="375"/>
      <c r="AB11" s="376"/>
      <c r="AC11" s="395">
        <f>'積算表（処遇Ⅱ）'!V7</f>
        <v>0</v>
      </c>
      <c r="AD11" s="396"/>
      <c r="AE11" s="396"/>
      <c r="AF11" s="396"/>
      <c r="AG11" s="396"/>
      <c r="AH11" s="396"/>
      <c r="AI11" s="396"/>
      <c r="AJ11" s="396"/>
      <c r="AK11" s="396"/>
      <c r="AL11" s="396"/>
      <c r="AM11" s="397"/>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69</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364" t="s">
        <v>10</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8" t="str">
        <f>IF('積算表（処遇Ⅱ）'!X12="○","該当","非該当")</f>
        <v>非該当</v>
      </c>
      <c r="AH17" s="369"/>
      <c r="AI17" s="369"/>
      <c r="AJ17" s="369"/>
      <c r="AK17" s="369"/>
      <c r="AL17" s="369"/>
      <c r="AM17" s="370"/>
    </row>
    <row r="18" spans="1:39" ht="14.25" thickBot="1">
      <c r="A18" s="10"/>
      <c r="B18" s="366"/>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71"/>
      <c r="AH18" s="372"/>
      <c r="AI18" s="372"/>
      <c r="AJ18" s="372"/>
      <c r="AK18" s="372"/>
      <c r="AL18" s="372"/>
      <c r="AM18" s="373"/>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4" t="s">
        <v>71</v>
      </c>
      <c r="B21" s="11" t="s">
        <v>16</v>
      </c>
      <c r="C21" s="12"/>
      <c r="D21" s="12"/>
      <c r="E21" s="12"/>
      <c r="F21" s="12"/>
      <c r="G21" s="12"/>
      <c r="H21" s="11"/>
      <c r="I21" s="13"/>
      <c r="J21" s="14"/>
      <c r="K21" s="14"/>
      <c r="L21" s="14"/>
      <c r="M21" s="14"/>
      <c r="N21" s="14"/>
      <c r="O21" s="14"/>
      <c r="P21" s="14"/>
      <c r="Q21" s="14"/>
      <c r="R21" s="14"/>
      <c r="S21" s="14"/>
      <c r="T21" s="14"/>
      <c r="U21" s="14"/>
      <c r="V21" s="14"/>
      <c r="W21" s="14"/>
      <c r="X21" s="14"/>
      <c r="Y21" s="14"/>
      <c r="Z21" s="377"/>
      <c r="AA21" s="378"/>
      <c r="AB21" s="378"/>
      <c r="AC21" s="378"/>
      <c r="AD21" s="378"/>
      <c r="AE21" s="378"/>
      <c r="AF21" s="379"/>
      <c r="AG21" s="380" t="str">
        <f>IF(AG17="該当",'積算表（処遇Ⅱ）'!AA34,"―")</f>
        <v>―</v>
      </c>
      <c r="AH21" s="381"/>
      <c r="AI21" s="381"/>
      <c r="AJ21" s="381"/>
      <c r="AK21" s="381"/>
      <c r="AL21" s="381"/>
      <c r="AM21" s="382"/>
    </row>
    <row r="22" spans="1:39" ht="23.25" customHeight="1">
      <c r="A22" s="388" t="s">
        <v>13</v>
      </c>
      <c r="B22" s="386" t="s">
        <v>17</v>
      </c>
      <c r="C22" s="386"/>
      <c r="D22" s="386"/>
      <c r="E22" s="386"/>
      <c r="F22" s="386"/>
      <c r="G22" s="386"/>
      <c r="H22" s="15" t="s">
        <v>121</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383" t="str">
        <f>IF(AG17="該当",'積算表（処遇Ⅱ）'!AA36,"―")</f>
        <v>―</v>
      </c>
      <c r="AH22" s="384"/>
      <c r="AI22" s="384"/>
      <c r="AJ22" s="384"/>
      <c r="AK22" s="384"/>
      <c r="AL22" s="384"/>
      <c r="AM22" s="385"/>
    </row>
    <row r="23" spans="1:39" ht="23.25" customHeight="1" thickBot="1">
      <c r="A23" s="389"/>
      <c r="B23" s="387"/>
      <c r="C23" s="387"/>
      <c r="D23" s="387"/>
      <c r="E23" s="387"/>
      <c r="F23" s="387"/>
      <c r="G23" s="387"/>
      <c r="H23" s="21" t="s">
        <v>122</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390" t="str">
        <f>IF(AG17="該当",'積算表（処遇Ⅱ）'!AA38,"―")</f>
        <v>―</v>
      </c>
      <c r="AH23" s="391"/>
      <c r="AI23" s="391"/>
      <c r="AJ23" s="391"/>
      <c r="AK23" s="391"/>
      <c r="AL23" s="391"/>
      <c r="AM23" s="392"/>
    </row>
    <row r="24" spans="1:39" ht="23.25" customHeight="1">
      <c r="A24" s="50"/>
      <c r="B24" s="50"/>
      <c r="C24" s="50"/>
      <c r="D24" s="50"/>
      <c r="E24" s="50"/>
      <c r="F24" s="50"/>
      <c r="G24" s="50"/>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25</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70</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364" t="s">
        <v>26</v>
      </c>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8" t="str">
        <f>IF('積算表（処遇Ⅱ）'!X43="○","該当","非該当")</f>
        <v>非該当</v>
      </c>
      <c r="AH28" s="369"/>
      <c r="AI28" s="369"/>
      <c r="AJ28" s="369"/>
      <c r="AK28" s="369"/>
      <c r="AL28" s="369"/>
      <c r="AM28" s="370"/>
    </row>
    <row r="29" spans="1:39" ht="14.25" thickBot="1">
      <c r="A29" s="9"/>
      <c r="B29" s="366"/>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71"/>
      <c r="AH29" s="372"/>
      <c r="AI29" s="372"/>
      <c r="AJ29" s="372"/>
      <c r="AK29" s="372"/>
      <c r="AL29" s="372"/>
      <c r="AM29" s="373"/>
    </row>
    <row r="30" spans="1:39">
      <c r="A30" s="34"/>
      <c r="B30" s="364" t="s">
        <v>63</v>
      </c>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93"/>
      <c r="AG30" s="368" t="str">
        <f>IF('積算表（処遇Ⅱ）'!X45="○","該当","非該当")</f>
        <v>非該当</v>
      </c>
      <c r="AH30" s="369"/>
      <c r="AI30" s="369"/>
      <c r="AJ30" s="369"/>
      <c r="AK30" s="369"/>
      <c r="AL30" s="369"/>
      <c r="AM30" s="370"/>
    </row>
    <row r="31" spans="1:39" ht="14.25" customHeight="1" thickBot="1">
      <c r="A31" s="35"/>
      <c r="B31" s="366"/>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94"/>
      <c r="AG31" s="371"/>
      <c r="AH31" s="372"/>
      <c r="AI31" s="372"/>
      <c r="AJ31" s="372"/>
      <c r="AK31" s="372"/>
      <c r="AL31" s="372"/>
      <c r="AM31" s="373"/>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50"/>
      <c r="AH32" s="50"/>
      <c r="AI32" s="50"/>
      <c r="AJ32" s="50"/>
      <c r="AK32" s="50"/>
      <c r="AL32" s="50"/>
      <c r="AM32" s="50"/>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50"/>
      <c r="AH33" s="50"/>
      <c r="AI33" s="50"/>
      <c r="AJ33" s="50"/>
      <c r="AK33" s="50"/>
      <c r="AL33" s="50"/>
      <c r="AM33" s="50"/>
    </row>
    <row r="34" spans="1:39" s="3" customFormat="1" ht="14.25" thickBot="1">
      <c r="A34" s="4" t="s">
        <v>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73</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380" t="str">
        <f>IF(AND(AG28="該当",AG30="該当"),'積算表（処遇Ⅱ）'!AA53,"―")</f>
        <v>―</v>
      </c>
      <c r="AH35" s="381"/>
      <c r="AI35" s="381"/>
      <c r="AJ35" s="381"/>
      <c r="AK35" s="381"/>
      <c r="AL35" s="381"/>
      <c r="AM35" s="382"/>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363" t="s">
        <v>123</v>
      </c>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row>
    <row r="38" spans="1:39" s="3" customFormat="1">
      <c r="A38" s="363"/>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row>
    <row r="39" spans="1:39" s="3" customFormat="1">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row>
  </sheetData>
  <sheetProtection algorithmName="SHA-512" hashValue="jBisrSBVzeci6wOHyy3XkW+9aTc+lpOVvghn743VQxVDFpkOixQUeC1TbMmWU6NPBeGBzdXID/wEE3eVWTY2kQ==" saltValue="WvB9KLzjwhCBfrPJ15Bb+w==" spinCount="100000" sheet="1" formatCells="0"/>
  <mergeCells count="28">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 ref="A2:AM3"/>
    <mergeCell ref="AC4:AM4"/>
    <mergeCell ref="V6:AB6"/>
    <mergeCell ref="AC6:AF6"/>
    <mergeCell ref="AG6:AK6"/>
    <mergeCell ref="AL6:AM6"/>
    <mergeCell ref="V9:AB10"/>
    <mergeCell ref="AC9:AM10"/>
    <mergeCell ref="V7:AB7"/>
    <mergeCell ref="AC7:AM7"/>
    <mergeCell ref="V8:AB8"/>
    <mergeCell ref="AC8:AM8"/>
  </mergeCells>
  <phoneticPr fontId="1"/>
  <dataValidations count="1">
    <dataValidation type="list" allowBlank="1" showInputMessage="1" showErrorMessage="1" sqref="AG33:AM33">
      <formula1>"該当,非該当"</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0"/>
  <sheetViews>
    <sheetView view="pageBreakPreview" zoomScale="98" zoomScaleNormal="100" zoomScaleSheetLayoutView="98" workbookViewId="0">
      <selection activeCell="M5" sqref="M5:Q5"/>
    </sheetView>
  </sheetViews>
  <sheetFormatPr defaultColWidth="9" defaultRowHeight="13.5"/>
  <cols>
    <col min="1" max="1" width="2" style="91" customWidth="1"/>
    <col min="2" max="2" width="1.5" style="91" customWidth="1"/>
    <col min="3" max="3" width="14.125" style="91" customWidth="1"/>
    <col min="4" max="4" width="8" style="91" customWidth="1"/>
    <col min="5" max="16" width="7" style="91" customWidth="1"/>
    <col min="17" max="17" width="9.125" style="91" customWidth="1"/>
    <col min="18" max="16384" width="9" style="91"/>
  </cols>
  <sheetData>
    <row r="1" spans="1:17" ht="14.25">
      <c r="A1" s="89"/>
      <c r="B1" s="90"/>
      <c r="C1" s="89"/>
      <c r="D1" s="89"/>
      <c r="E1" s="89"/>
      <c r="F1" s="89"/>
      <c r="G1" s="89"/>
      <c r="H1" s="89"/>
      <c r="I1" s="89"/>
      <c r="J1" s="89"/>
      <c r="K1" s="89"/>
      <c r="L1" s="89"/>
      <c r="M1" s="89"/>
      <c r="N1" s="89"/>
      <c r="O1" s="89"/>
      <c r="P1" s="89"/>
      <c r="Q1" s="89"/>
    </row>
    <row r="2" spans="1:17" ht="18.75" customHeight="1">
      <c r="A2" s="428" t="s">
        <v>92</v>
      </c>
      <c r="B2" s="428"/>
      <c r="C2" s="428"/>
      <c r="D2" s="428"/>
      <c r="E2" s="428"/>
      <c r="F2" s="428"/>
      <c r="G2" s="428"/>
      <c r="H2" s="428"/>
      <c r="I2" s="428"/>
      <c r="J2" s="428"/>
      <c r="K2" s="428"/>
      <c r="L2" s="428"/>
      <c r="M2" s="428"/>
      <c r="N2" s="428"/>
      <c r="O2" s="428"/>
      <c r="P2" s="428"/>
      <c r="Q2" s="428"/>
    </row>
    <row r="3" spans="1:17" ht="17.25" customHeight="1">
      <c r="A3" s="428"/>
      <c r="B3" s="428"/>
      <c r="C3" s="428"/>
      <c r="D3" s="428"/>
      <c r="E3" s="428"/>
      <c r="F3" s="428"/>
      <c r="G3" s="428"/>
      <c r="H3" s="428"/>
      <c r="I3" s="428"/>
      <c r="J3" s="428"/>
      <c r="K3" s="428"/>
      <c r="L3" s="428"/>
      <c r="M3" s="428"/>
      <c r="N3" s="428"/>
      <c r="O3" s="428"/>
      <c r="P3" s="428"/>
      <c r="Q3" s="428"/>
    </row>
    <row r="4" spans="1:17" ht="18" customHeight="1" thickBot="1">
      <c r="A4" s="89"/>
      <c r="B4" s="92"/>
      <c r="C4" s="92"/>
      <c r="D4" s="89"/>
      <c r="E4" s="89"/>
      <c r="F4" s="89"/>
      <c r="G4" s="89"/>
      <c r="H4" s="89"/>
      <c r="I4" s="89"/>
      <c r="J4" s="89"/>
      <c r="K4" s="89"/>
      <c r="L4" s="89"/>
      <c r="M4" s="89"/>
      <c r="N4" s="89"/>
      <c r="O4" s="89"/>
      <c r="P4" s="89"/>
      <c r="Q4" s="89"/>
    </row>
    <row r="5" spans="1:17" ht="18" customHeight="1" thickBot="1">
      <c r="A5" s="89"/>
      <c r="B5" s="92"/>
      <c r="C5" s="92"/>
      <c r="D5" s="89"/>
      <c r="E5" s="89"/>
      <c r="F5" s="89"/>
      <c r="G5" s="89"/>
      <c r="H5" s="429" t="s">
        <v>93</v>
      </c>
      <c r="I5" s="430"/>
      <c r="J5" s="430"/>
      <c r="K5" s="430"/>
      <c r="L5" s="431"/>
      <c r="M5" s="432">
        <f>'積算表（処遇Ⅱ）'!V5</f>
        <v>0</v>
      </c>
      <c r="N5" s="433"/>
      <c r="O5" s="433"/>
      <c r="P5" s="433"/>
      <c r="Q5" s="434"/>
    </row>
    <row r="6" spans="1:17" ht="18" customHeight="1">
      <c r="A6" s="89"/>
      <c r="B6" s="92"/>
      <c r="C6" s="92"/>
      <c r="D6" s="89"/>
      <c r="E6" s="89"/>
      <c r="F6" s="89"/>
      <c r="G6" s="89"/>
      <c r="H6" s="93"/>
      <c r="I6" s="93"/>
      <c r="J6" s="93"/>
      <c r="K6" s="93"/>
      <c r="L6" s="93"/>
      <c r="M6" s="93"/>
      <c r="N6" s="93"/>
      <c r="O6" s="93"/>
      <c r="P6" s="93"/>
      <c r="Q6" s="93"/>
    </row>
    <row r="7" spans="1:17" ht="18" customHeight="1">
      <c r="A7" s="89"/>
      <c r="B7" s="89" t="s">
        <v>94</v>
      </c>
      <c r="C7" s="89"/>
      <c r="D7" s="89"/>
      <c r="E7" s="89"/>
      <c r="F7" s="89"/>
      <c r="G7" s="89"/>
      <c r="H7" s="93"/>
      <c r="I7" s="93"/>
      <c r="J7" s="93"/>
      <c r="K7" s="93"/>
      <c r="L7" s="93"/>
      <c r="M7" s="93"/>
      <c r="N7" s="93"/>
      <c r="O7" s="93"/>
      <c r="P7" s="93"/>
      <c r="Q7" s="93"/>
    </row>
    <row r="8" spans="1:17" ht="18" customHeight="1">
      <c r="A8" s="89"/>
      <c r="B8" s="89" t="s">
        <v>95</v>
      </c>
      <c r="C8" s="89"/>
      <c r="D8" s="89"/>
      <c r="E8" s="89"/>
      <c r="F8" s="89"/>
      <c r="G8" s="89"/>
      <c r="H8" s="93"/>
      <c r="I8" s="93"/>
      <c r="J8" s="93"/>
      <c r="K8" s="93"/>
      <c r="L8" s="93"/>
      <c r="M8" s="93"/>
      <c r="N8" s="93"/>
      <c r="O8" s="93"/>
      <c r="P8" s="93"/>
      <c r="Q8" s="93"/>
    </row>
    <row r="9" spans="1:17" ht="18" customHeight="1">
      <c r="A9" s="89"/>
      <c r="B9" s="89" t="s">
        <v>96</v>
      </c>
      <c r="C9" s="94"/>
      <c r="D9" s="89"/>
      <c r="E9" s="89"/>
      <c r="F9" s="89"/>
      <c r="G9" s="89"/>
      <c r="H9" s="93"/>
      <c r="I9" s="93"/>
      <c r="J9" s="93"/>
      <c r="K9" s="93"/>
      <c r="L9" s="93"/>
      <c r="M9" s="93"/>
      <c r="N9" s="93"/>
      <c r="O9" s="93"/>
      <c r="P9" s="93"/>
      <c r="Q9" s="93"/>
    </row>
    <row r="10" spans="1:17" ht="18" customHeight="1">
      <c r="A10" s="89"/>
      <c r="B10" s="94"/>
      <c r="C10" s="94"/>
      <c r="D10" s="89"/>
      <c r="E10" s="89"/>
      <c r="F10" s="89"/>
      <c r="G10" s="89"/>
      <c r="H10" s="93"/>
      <c r="I10" s="93"/>
      <c r="J10" s="93"/>
      <c r="K10" s="93"/>
      <c r="L10" s="93"/>
      <c r="M10" s="93"/>
      <c r="N10" s="93"/>
      <c r="O10" s="93"/>
      <c r="P10" s="93"/>
      <c r="Q10" s="93"/>
    </row>
    <row r="11" spans="1:17" ht="18" customHeight="1" thickBot="1">
      <c r="A11" s="95" t="s">
        <v>97</v>
      </c>
      <c r="B11" s="89"/>
      <c r="C11" s="89"/>
      <c r="D11" s="89"/>
      <c r="E11" s="89"/>
      <c r="F11" s="89"/>
      <c r="G11" s="89"/>
      <c r="H11" s="89"/>
      <c r="I11" s="89"/>
      <c r="J11" s="89"/>
      <c r="K11" s="89"/>
      <c r="L11" s="89"/>
      <c r="M11" s="89"/>
      <c r="N11" s="89"/>
      <c r="O11" s="89"/>
      <c r="P11" s="89"/>
      <c r="Q11" s="89"/>
    </row>
    <row r="12" spans="1:17" ht="17.25" customHeight="1">
      <c r="A12" s="89"/>
      <c r="B12" s="435" t="s">
        <v>124</v>
      </c>
      <c r="C12" s="436"/>
      <c r="D12" s="437"/>
      <c r="E12" s="96">
        <v>4</v>
      </c>
      <c r="F12" s="96">
        <v>5</v>
      </c>
      <c r="G12" s="96">
        <v>6</v>
      </c>
      <c r="H12" s="96">
        <v>7</v>
      </c>
      <c r="I12" s="96">
        <v>8</v>
      </c>
      <c r="J12" s="96">
        <v>9</v>
      </c>
      <c r="K12" s="96">
        <v>10</v>
      </c>
      <c r="L12" s="96">
        <v>11</v>
      </c>
      <c r="M12" s="96">
        <v>12</v>
      </c>
      <c r="N12" s="96">
        <v>1</v>
      </c>
      <c r="O12" s="96">
        <v>2</v>
      </c>
      <c r="P12" s="96">
        <v>3</v>
      </c>
      <c r="Q12" s="441" t="s">
        <v>98</v>
      </c>
    </row>
    <row r="13" spans="1:17" ht="17.25" customHeight="1">
      <c r="A13" s="89"/>
      <c r="B13" s="438"/>
      <c r="C13" s="439"/>
      <c r="D13" s="440"/>
      <c r="E13" s="443" t="s">
        <v>99</v>
      </c>
      <c r="F13" s="444"/>
      <c r="G13" s="444"/>
      <c r="H13" s="444"/>
      <c r="I13" s="444"/>
      <c r="J13" s="444"/>
      <c r="K13" s="444"/>
      <c r="L13" s="444"/>
      <c r="M13" s="444"/>
      <c r="N13" s="444"/>
      <c r="O13" s="444"/>
      <c r="P13" s="445"/>
      <c r="Q13" s="442"/>
    </row>
    <row r="14" spans="1:17" ht="17.25" customHeight="1">
      <c r="A14" s="89"/>
      <c r="B14" s="422" t="s">
        <v>100</v>
      </c>
      <c r="C14" s="446"/>
      <c r="D14" s="97" t="s">
        <v>101</v>
      </c>
      <c r="E14" s="98"/>
      <c r="F14" s="98"/>
      <c r="G14" s="98"/>
      <c r="H14" s="98"/>
      <c r="I14" s="98"/>
      <c r="J14" s="98"/>
      <c r="K14" s="98"/>
      <c r="L14" s="98"/>
      <c r="M14" s="98"/>
      <c r="N14" s="98"/>
      <c r="O14" s="98"/>
      <c r="P14" s="98"/>
      <c r="Q14" s="99">
        <f>ROUND(SUM(E14:P14)/12,0)</f>
        <v>0</v>
      </c>
    </row>
    <row r="15" spans="1:17" ht="17.25" customHeight="1">
      <c r="A15" s="89"/>
      <c r="B15" s="447"/>
      <c r="C15" s="448"/>
      <c r="D15" s="100" t="s">
        <v>102</v>
      </c>
      <c r="E15" s="101"/>
      <c r="F15" s="102" t="e">
        <f t="shared" ref="F15:P15" si="0">F14/$E$14</f>
        <v>#DIV/0!</v>
      </c>
      <c r="G15" s="102" t="e">
        <f t="shared" si="0"/>
        <v>#DIV/0!</v>
      </c>
      <c r="H15" s="102" t="e">
        <f t="shared" si="0"/>
        <v>#DIV/0!</v>
      </c>
      <c r="I15" s="102" t="e">
        <f t="shared" si="0"/>
        <v>#DIV/0!</v>
      </c>
      <c r="J15" s="102" t="e">
        <f t="shared" si="0"/>
        <v>#DIV/0!</v>
      </c>
      <c r="K15" s="102" t="e">
        <f t="shared" si="0"/>
        <v>#DIV/0!</v>
      </c>
      <c r="L15" s="102" t="e">
        <f t="shared" si="0"/>
        <v>#DIV/0!</v>
      </c>
      <c r="M15" s="102" t="e">
        <f t="shared" si="0"/>
        <v>#DIV/0!</v>
      </c>
      <c r="N15" s="102" t="e">
        <f t="shared" si="0"/>
        <v>#DIV/0!</v>
      </c>
      <c r="O15" s="102" t="e">
        <f t="shared" si="0"/>
        <v>#DIV/0!</v>
      </c>
      <c r="P15" s="102" t="e">
        <f t="shared" si="0"/>
        <v>#DIV/0!</v>
      </c>
      <c r="Q15" s="103" t="s">
        <v>103</v>
      </c>
    </row>
    <row r="16" spans="1:17" ht="17.25" customHeight="1">
      <c r="A16" s="89"/>
      <c r="B16" s="424" t="s">
        <v>104</v>
      </c>
      <c r="C16" s="425"/>
      <c r="D16" s="97" t="s">
        <v>101</v>
      </c>
      <c r="E16" s="98"/>
      <c r="F16" s="98"/>
      <c r="G16" s="98"/>
      <c r="H16" s="98"/>
      <c r="I16" s="98"/>
      <c r="J16" s="98"/>
      <c r="K16" s="98"/>
      <c r="L16" s="98"/>
      <c r="M16" s="98"/>
      <c r="N16" s="98"/>
      <c r="O16" s="98"/>
      <c r="P16" s="98"/>
      <c r="Q16" s="99">
        <f>ROUND(SUM(E16:P16)/12,0)</f>
        <v>0</v>
      </c>
    </row>
    <row r="17" spans="1:17" ht="17.25" customHeight="1">
      <c r="A17" s="89"/>
      <c r="B17" s="424"/>
      <c r="C17" s="425"/>
      <c r="D17" s="100" t="s">
        <v>102</v>
      </c>
      <c r="E17" s="101"/>
      <c r="F17" s="102" t="e">
        <f t="shared" ref="F17:P17" si="1">F16/$E$16</f>
        <v>#DIV/0!</v>
      </c>
      <c r="G17" s="102" t="e">
        <f t="shared" si="1"/>
        <v>#DIV/0!</v>
      </c>
      <c r="H17" s="102" t="e">
        <f t="shared" si="1"/>
        <v>#DIV/0!</v>
      </c>
      <c r="I17" s="102" t="e">
        <f t="shared" si="1"/>
        <v>#DIV/0!</v>
      </c>
      <c r="J17" s="102" t="e">
        <f t="shared" si="1"/>
        <v>#DIV/0!</v>
      </c>
      <c r="K17" s="102" t="e">
        <f t="shared" si="1"/>
        <v>#DIV/0!</v>
      </c>
      <c r="L17" s="102" t="e">
        <f t="shared" si="1"/>
        <v>#DIV/0!</v>
      </c>
      <c r="M17" s="102" t="e">
        <f t="shared" si="1"/>
        <v>#DIV/0!</v>
      </c>
      <c r="N17" s="102" t="e">
        <f t="shared" si="1"/>
        <v>#DIV/0!</v>
      </c>
      <c r="O17" s="102" t="e">
        <f t="shared" si="1"/>
        <v>#DIV/0!</v>
      </c>
      <c r="P17" s="102" t="e">
        <f t="shared" si="1"/>
        <v>#DIV/0!</v>
      </c>
      <c r="Q17" s="103"/>
    </row>
    <row r="18" spans="1:17" ht="15" customHeight="1">
      <c r="A18" s="89"/>
      <c r="B18" s="449"/>
      <c r="C18" s="451" t="s">
        <v>105</v>
      </c>
      <c r="D18" s="97" t="s">
        <v>101</v>
      </c>
      <c r="E18" s="98"/>
      <c r="F18" s="98"/>
      <c r="G18" s="98"/>
      <c r="H18" s="98"/>
      <c r="I18" s="98"/>
      <c r="J18" s="98"/>
      <c r="K18" s="98"/>
      <c r="L18" s="98"/>
      <c r="M18" s="98"/>
      <c r="N18" s="98"/>
      <c r="O18" s="98"/>
      <c r="P18" s="98"/>
      <c r="Q18" s="99">
        <f>ROUND(SUM(E18:P18)/12,0)</f>
        <v>0</v>
      </c>
    </row>
    <row r="19" spans="1:17" ht="15" customHeight="1">
      <c r="A19" s="89"/>
      <c r="B19" s="450"/>
      <c r="C19" s="452"/>
      <c r="D19" s="100" t="s">
        <v>102</v>
      </c>
      <c r="E19" s="101"/>
      <c r="F19" s="102" t="e">
        <f t="shared" ref="F19:P19" si="2">F18/$E$18</f>
        <v>#DIV/0!</v>
      </c>
      <c r="G19" s="102" t="e">
        <f t="shared" si="2"/>
        <v>#DIV/0!</v>
      </c>
      <c r="H19" s="102" t="e">
        <f t="shared" si="2"/>
        <v>#DIV/0!</v>
      </c>
      <c r="I19" s="102" t="e">
        <f t="shared" si="2"/>
        <v>#DIV/0!</v>
      </c>
      <c r="J19" s="102" t="e">
        <f t="shared" si="2"/>
        <v>#DIV/0!</v>
      </c>
      <c r="K19" s="102" t="e">
        <f t="shared" si="2"/>
        <v>#DIV/0!</v>
      </c>
      <c r="L19" s="102" t="e">
        <f t="shared" si="2"/>
        <v>#DIV/0!</v>
      </c>
      <c r="M19" s="102" t="e">
        <f t="shared" si="2"/>
        <v>#DIV/0!</v>
      </c>
      <c r="N19" s="102" t="e">
        <f t="shared" si="2"/>
        <v>#DIV/0!</v>
      </c>
      <c r="O19" s="102" t="e">
        <f t="shared" si="2"/>
        <v>#DIV/0!</v>
      </c>
      <c r="P19" s="102" t="e">
        <f t="shared" si="2"/>
        <v>#DIV/0!</v>
      </c>
      <c r="Q19" s="103"/>
    </row>
    <row r="20" spans="1:17" ht="17.25" customHeight="1">
      <c r="A20" s="89"/>
      <c r="B20" s="403" t="s">
        <v>106</v>
      </c>
      <c r="C20" s="453"/>
      <c r="D20" s="97" t="s">
        <v>101</v>
      </c>
      <c r="E20" s="98"/>
      <c r="F20" s="98"/>
      <c r="G20" s="98"/>
      <c r="H20" s="98"/>
      <c r="I20" s="98"/>
      <c r="J20" s="98"/>
      <c r="K20" s="98"/>
      <c r="L20" s="98"/>
      <c r="M20" s="98"/>
      <c r="N20" s="98"/>
      <c r="O20" s="98"/>
      <c r="P20" s="98"/>
      <c r="Q20" s="99">
        <f>ROUND(SUM(E20:P20)/12,0)</f>
        <v>0</v>
      </c>
    </row>
    <row r="21" spans="1:17" ht="17.25" customHeight="1">
      <c r="A21" s="89"/>
      <c r="B21" s="454"/>
      <c r="C21" s="455"/>
      <c r="D21" s="100" t="s">
        <v>102</v>
      </c>
      <c r="E21" s="101"/>
      <c r="F21" s="102" t="e">
        <f t="shared" ref="F21:P21" si="3">F20/$E$20</f>
        <v>#DIV/0!</v>
      </c>
      <c r="G21" s="102" t="e">
        <f t="shared" si="3"/>
        <v>#DIV/0!</v>
      </c>
      <c r="H21" s="102" t="e">
        <f t="shared" si="3"/>
        <v>#DIV/0!</v>
      </c>
      <c r="I21" s="102" t="e">
        <f t="shared" si="3"/>
        <v>#DIV/0!</v>
      </c>
      <c r="J21" s="102" t="e">
        <f t="shared" si="3"/>
        <v>#DIV/0!</v>
      </c>
      <c r="K21" s="102" t="e">
        <f t="shared" si="3"/>
        <v>#DIV/0!</v>
      </c>
      <c r="L21" s="102" t="e">
        <f t="shared" si="3"/>
        <v>#DIV/0!</v>
      </c>
      <c r="M21" s="102" t="e">
        <f t="shared" si="3"/>
        <v>#DIV/0!</v>
      </c>
      <c r="N21" s="102" t="e">
        <f t="shared" si="3"/>
        <v>#DIV/0!</v>
      </c>
      <c r="O21" s="102" t="e">
        <f t="shared" si="3"/>
        <v>#DIV/0!</v>
      </c>
      <c r="P21" s="102" t="e">
        <f t="shared" si="3"/>
        <v>#DIV/0!</v>
      </c>
      <c r="Q21" s="103"/>
    </row>
    <row r="22" spans="1:17" ht="17.25" customHeight="1">
      <c r="A22" s="89"/>
      <c r="B22" s="422" t="s">
        <v>40</v>
      </c>
      <c r="C22" s="423"/>
      <c r="D22" s="97" t="s">
        <v>101</v>
      </c>
      <c r="E22" s="98"/>
      <c r="F22" s="98"/>
      <c r="G22" s="98"/>
      <c r="H22" s="98"/>
      <c r="I22" s="98"/>
      <c r="J22" s="98"/>
      <c r="K22" s="98"/>
      <c r="L22" s="98"/>
      <c r="M22" s="98"/>
      <c r="N22" s="98"/>
      <c r="O22" s="98"/>
      <c r="P22" s="98"/>
      <c r="Q22" s="99">
        <f>ROUND(SUM(E22:P22)/12,0)</f>
        <v>0</v>
      </c>
    </row>
    <row r="23" spans="1:17" ht="17.25" customHeight="1" thickBot="1">
      <c r="A23" s="89"/>
      <c r="B23" s="426"/>
      <c r="C23" s="427"/>
      <c r="D23" s="104" t="s">
        <v>102</v>
      </c>
      <c r="E23" s="105"/>
      <c r="F23" s="106" t="e">
        <f t="shared" ref="F23:P23" si="4">F22/$E$22</f>
        <v>#DIV/0!</v>
      </c>
      <c r="G23" s="106" t="e">
        <f t="shared" si="4"/>
        <v>#DIV/0!</v>
      </c>
      <c r="H23" s="106" t="e">
        <f t="shared" si="4"/>
        <v>#DIV/0!</v>
      </c>
      <c r="I23" s="106" t="e">
        <f t="shared" si="4"/>
        <v>#DIV/0!</v>
      </c>
      <c r="J23" s="106" t="e">
        <f t="shared" si="4"/>
        <v>#DIV/0!</v>
      </c>
      <c r="K23" s="106" t="e">
        <f t="shared" si="4"/>
        <v>#DIV/0!</v>
      </c>
      <c r="L23" s="106" t="e">
        <f t="shared" si="4"/>
        <v>#DIV/0!</v>
      </c>
      <c r="M23" s="106" t="e">
        <f t="shared" si="4"/>
        <v>#DIV/0!</v>
      </c>
      <c r="N23" s="106" t="e">
        <f t="shared" si="4"/>
        <v>#DIV/0!</v>
      </c>
      <c r="O23" s="106" t="e">
        <f t="shared" si="4"/>
        <v>#DIV/0!</v>
      </c>
      <c r="P23" s="106" t="e">
        <f t="shared" si="4"/>
        <v>#DIV/0!</v>
      </c>
      <c r="Q23" s="107"/>
    </row>
    <row r="24" spans="1:17" ht="17.25" customHeight="1" thickTop="1" thickBot="1">
      <c r="A24" s="89"/>
      <c r="B24" s="405" t="s">
        <v>107</v>
      </c>
      <c r="C24" s="406"/>
      <c r="D24" s="108"/>
      <c r="E24" s="109">
        <f>SUM(E14+E16+E20+E22)</f>
        <v>0</v>
      </c>
      <c r="F24" s="110"/>
      <c r="G24" s="110"/>
      <c r="H24" s="110"/>
      <c r="I24" s="110"/>
      <c r="J24" s="110"/>
      <c r="K24" s="110"/>
      <c r="L24" s="110"/>
      <c r="M24" s="110"/>
      <c r="N24" s="110"/>
      <c r="O24" s="110"/>
      <c r="P24" s="110"/>
      <c r="Q24" s="111">
        <f>SUM(Q14+Q16+Q20+Q22)</f>
        <v>0</v>
      </c>
    </row>
    <row r="25" spans="1:17" ht="17.25" customHeight="1">
      <c r="A25" s="89"/>
      <c r="B25" s="93"/>
      <c r="C25" s="93"/>
      <c r="D25" s="93"/>
      <c r="E25" s="112"/>
      <c r="F25" s="113"/>
      <c r="G25" s="113"/>
      <c r="H25" s="113"/>
      <c r="I25" s="113"/>
      <c r="J25" s="113"/>
      <c r="K25" s="113"/>
      <c r="L25" s="113"/>
      <c r="M25" s="113"/>
      <c r="N25" s="113"/>
      <c r="O25" s="113"/>
      <c r="P25" s="113"/>
      <c r="Q25" s="89"/>
    </row>
    <row r="26" spans="1:17" ht="17.25" customHeight="1">
      <c r="A26" s="89"/>
      <c r="B26" s="93"/>
      <c r="C26" s="93"/>
      <c r="D26" s="93"/>
      <c r="E26" s="112"/>
      <c r="F26" s="113"/>
      <c r="G26" s="113"/>
      <c r="H26" s="113"/>
      <c r="I26" s="113"/>
      <c r="J26" s="113"/>
      <c r="K26" s="113"/>
      <c r="L26" s="113"/>
      <c r="M26" s="113"/>
      <c r="N26" s="113"/>
      <c r="O26" s="113"/>
      <c r="P26" s="113"/>
      <c r="Q26" s="89"/>
    </row>
    <row r="27" spans="1:17" ht="17.25" customHeight="1" thickBot="1">
      <c r="A27" s="95" t="s">
        <v>108</v>
      </c>
      <c r="B27" s="89"/>
      <c r="C27" s="89"/>
      <c r="D27" s="89"/>
      <c r="E27" s="114"/>
      <c r="F27" s="89"/>
      <c r="G27" s="89"/>
      <c r="H27" s="89"/>
      <c r="I27" s="89"/>
      <c r="J27" s="89"/>
      <c r="K27" s="89"/>
      <c r="L27" s="89"/>
      <c r="M27" s="89"/>
      <c r="N27" s="89"/>
      <c r="O27" s="89"/>
      <c r="P27" s="89"/>
      <c r="Q27" s="89"/>
    </row>
    <row r="28" spans="1:17" ht="17.25" customHeight="1" thickBot="1">
      <c r="A28" s="89"/>
      <c r="B28" s="407" t="s">
        <v>125</v>
      </c>
      <c r="C28" s="408"/>
      <c r="D28" s="409"/>
      <c r="E28" s="115">
        <v>4</v>
      </c>
      <c r="F28" s="116">
        <v>5</v>
      </c>
      <c r="G28" s="96">
        <v>6</v>
      </c>
      <c r="H28" s="96">
        <v>7</v>
      </c>
      <c r="I28" s="96">
        <v>8</v>
      </c>
      <c r="J28" s="96">
        <v>9</v>
      </c>
      <c r="K28" s="96">
        <v>10</v>
      </c>
      <c r="L28" s="96">
        <v>11</v>
      </c>
      <c r="M28" s="96">
        <v>12</v>
      </c>
      <c r="N28" s="96">
        <v>1</v>
      </c>
      <c r="O28" s="96">
        <v>2</v>
      </c>
      <c r="P28" s="117">
        <v>3</v>
      </c>
      <c r="Q28" s="413" t="s">
        <v>98</v>
      </c>
    </row>
    <row r="29" spans="1:17" ht="17.25" customHeight="1">
      <c r="A29" s="89"/>
      <c r="B29" s="410"/>
      <c r="C29" s="411"/>
      <c r="D29" s="412"/>
      <c r="E29" s="118" t="s">
        <v>99</v>
      </c>
      <c r="F29" s="456" t="s">
        <v>109</v>
      </c>
      <c r="G29" s="457"/>
      <c r="H29" s="457"/>
      <c r="I29" s="457"/>
      <c r="J29" s="457"/>
      <c r="K29" s="457"/>
      <c r="L29" s="457"/>
      <c r="M29" s="457"/>
      <c r="N29" s="457"/>
      <c r="O29" s="457"/>
      <c r="P29" s="458"/>
      <c r="Q29" s="414"/>
    </row>
    <row r="30" spans="1:17" ht="17.25" customHeight="1">
      <c r="A30" s="89"/>
      <c r="B30" s="398" t="s">
        <v>100</v>
      </c>
      <c r="C30" s="399"/>
      <c r="D30" s="119" t="s">
        <v>101</v>
      </c>
      <c r="E30" s="120"/>
      <c r="F30" s="121" t="e">
        <f>$E$30*F15</f>
        <v>#DIV/0!</v>
      </c>
      <c r="G30" s="121" t="e">
        <f t="shared" ref="G30:P30" si="5">$E$30*G15</f>
        <v>#DIV/0!</v>
      </c>
      <c r="H30" s="121" t="e">
        <f t="shared" si="5"/>
        <v>#DIV/0!</v>
      </c>
      <c r="I30" s="121" t="e">
        <f t="shared" si="5"/>
        <v>#DIV/0!</v>
      </c>
      <c r="J30" s="121" t="e">
        <f t="shared" si="5"/>
        <v>#DIV/0!</v>
      </c>
      <c r="K30" s="121" t="e">
        <f t="shared" si="5"/>
        <v>#DIV/0!</v>
      </c>
      <c r="L30" s="121" t="e">
        <f t="shared" si="5"/>
        <v>#DIV/0!</v>
      </c>
      <c r="M30" s="121" t="e">
        <f t="shared" si="5"/>
        <v>#DIV/0!</v>
      </c>
      <c r="N30" s="121" t="e">
        <f t="shared" si="5"/>
        <v>#DIV/0!</v>
      </c>
      <c r="O30" s="121" t="e">
        <f t="shared" si="5"/>
        <v>#DIV/0!</v>
      </c>
      <c r="P30" s="122" t="e">
        <f t="shared" si="5"/>
        <v>#DIV/0!</v>
      </c>
      <c r="Q30" s="123" t="e">
        <f>ROUND(SUM(E30:P30)/12,0)</f>
        <v>#DIV/0!</v>
      </c>
    </row>
    <row r="31" spans="1:17" ht="17.25" customHeight="1">
      <c r="A31" s="89"/>
      <c r="B31" s="424" t="s">
        <v>104</v>
      </c>
      <c r="C31" s="425"/>
      <c r="D31" s="119" t="s">
        <v>101</v>
      </c>
      <c r="E31" s="120"/>
      <c r="F31" s="124" t="e">
        <f>$E$31*F17</f>
        <v>#DIV/0!</v>
      </c>
      <c r="G31" s="121" t="e">
        <f t="shared" ref="G31:P31" si="6">$E$31*G17</f>
        <v>#DIV/0!</v>
      </c>
      <c r="H31" s="121" t="e">
        <f t="shared" si="6"/>
        <v>#DIV/0!</v>
      </c>
      <c r="I31" s="121" t="e">
        <f t="shared" si="6"/>
        <v>#DIV/0!</v>
      </c>
      <c r="J31" s="121" t="e">
        <f t="shared" si="6"/>
        <v>#DIV/0!</v>
      </c>
      <c r="K31" s="121" t="e">
        <f t="shared" si="6"/>
        <v>#DIV/0!</v>
      </c>
      <c r="L31" s="121" t="e">
        <f t="shared" si="6"/>
        <v>#DIV/0!</v>
      </c>
      <c r="M31" s="121" t="e">
        <f t="shared" si="6"/>
        <v>#DIV/0!</v>
      </c>
      <c r="N31" s="121" t="e">
        <f t="shared" si="6"/>
        <v>#DIV/0!</v>
      </c>
      <c r="O31" s="121" t="e">
        <f t="shared" si="6"/>
        <v>#DIV/0!</v>
      </c>
      <c r="P31" s="122" t="e">
        <f t="shared" si="6"/>
        <v>#DIV/0!</v>
      </c>
      <c r="Q31" s="123" t="e">
        <f>ROUND(SUM(E31:P31)/12,0)</f>
        <v>#DIV/0!</v>
      </c>
    </row>
    <row r="32" spans="1:17" ht="30" customHeight="1">
      <c r="A32" s="89"/>
      <c r="B32" s="125"/>
      <c r="C32" s="126" t="s">
        <v>110</v>
      </c>
      <c r="D32" s="119" t="s">
        <v>101</v>
      </c>
      <c r="E32" s="120"/>
      <c r="F32" s="124" t="e">
        <f t="shared" ref="F32:P32" si="7">$E$32*F19</f>
        <v>#DIV/0!</v>
      </c>
      <c r="G32" s="121" t="e">
        <f t="shared" si="7"/>
        <v>#DIV/0!</v>
      </c>
      <c r="H32" s="121" t="e">
        <f t="shared" si="7"/>
        <v>#DIV/0!</v>
      </c>
      <c r="I32" s="121" t="e">
        <f t="shared" si="7"/>
        <v>#DIV/0!</v>
      </c>
      <c r="J32" s="121" t="e">
        <f t="shared" si="7"/>
        <v>#DIV/0!</v>
      </c>
      <c r="K32" s="121" t="e">
        <f t="shared" si="7"/>
        <v>#DIV/0!</v>
      </c>
      <c r="L32" s="121" t="e">
        <f t="shared" si="7"/>
        <v>#DIV/0!</v>
      </c>
      <c r="M32" s="121" t="e">
        <f t="shared" si="7"/>
        <v>#DIV/0!</v>
      </c>
      <c r="N32" s="121" t="e">
        <f t="shared" si="7"/>
        <v>#DIV/0!</v>
      </c>
      <c r="O32" s="121" t="e">
        <f t="shared" si="7"/>
        <v>#DIV/0!</v>
      </c>
      <c r="P32" s="122" t="e">
        <f t="shared" si="7"/>
        <v>#DIV/0!</v>
      </c>
      <c r="Q32" s="127" t="e">
        <f>ROUND(SUM(E32:P32)/12,0)</f>
        <v>#DIV/0!</v>
      </c>
    </row>
    <row r="33" spans="1:17" ht="17.25" customHeight="1">
      <c r="A33" s="89"/>
      <c r="B33" s="398" t="s">
        <v>106</v>
      </c>
      <c r="C33" s="399"/>
      <c r="D33" s="119" t="s">
        <v>101</v>
      </c>
      <c r="E33" s="120"/>
      <c r="F33" s="124" t="e">
        <f t="shared" ref="F33:P33" si="8">$E$33*F21</f>
        <v>#DIV/0!</v>
      </c>
      <c r="G33" s="121" t="e">
        <f t="shared" si="8"/>
        <v>#DIV/0!</v>
      </c>
      <c r="H33" s="121" t="e">
        <f t="shared" si="8"/>
        <v>#DIV/0!</v>
      </c>
      <c r="I33" s="121" t="e">
        <f t="shared" si="8"/>
        <v>#DIV/0!</v>
      </c>
      <c r="J33" s="121" t="e">
        <f t="shared" si="8"/>
        <v>#DIV/0!</v>
      </c>
      <c r="K33" s="121" t="e">
        <f t="shared" si="8"/>
        <v>#DIV/0!</v>
      </c>
      <c r="L33" s="121" t="e">
        <f t="shared" si="8"/>
        <v>#DIV/0!</v>
      </c>
      <c r="M33" s="121" t="e">
        <f t="shared" si="8"/>
        <v>#DIV/0!</v>
      </c>
      <c r="N33" s="121" t="e">
        <f t="shared" si="8"/>
        <v>#DIV/0!</v>
      </c>
      <c r="O33" s="121" t="e">
        <f t="shared" si="8"/>
        <v>#DIV/0!</v>
      </c>
      <c r="P33" s="122" t="e">
        <f t="shared" si="8"/>
        <v>#DIV/0!</v>
      </c>
      <c r="Q33" s="123" t="e">
        <f>ROUND(SUM(E33:P33)/12,0)</f>
        <v>#DIV/0!</v>
      </c>
    </row>
    <row r="34" spans="1:17" ht="17.25" customHeight="1" thickBot="1">
      <c r="A34" s="89"/>
      <c r="B34" s="403" t="s">
        <v>40</v>
      </c>
      <c r="C34" s="404"/>
      <c r="D34" s="128" t="s">
        <v>101</v>
      </c>
      <c r="E34" s="129"/>
      <c r="F34" s="130" t="e">
        <f t="shared" ref="F34:P34" si="9">$E$34*F23</f>
        <v>#DIV/0!</v>
      </c>
      <c r="G34" s="131" t="e">
        <f t="shared" si="9"/>
        <v>#DIV/0!</v>
      </c>
      <c r="H34" s="131" t="e">
        <f t="shared" si="9"/>
        <v>#DIV/0!</v>
      </c>
      <c r="I34" s="131" t="e">
        <f t="shared" si="9"/>
        <v>#DIV/0!</v>
      </c>
      <c r="J34" s="131" t="e">
        <f t="shared" si="9"/>
        <v>#DIV/0!</v>
      </c>
      <c r="K34" s="131" t="e">
        <f t="shared" si="9"/>
        <v>#DIV/0!</v>
      </c>
      <c r="L34" s="131" t="e">
        <f t="shared" si="9"/>
        <v>#DIV/0!</v>
      </c>
      <c r="M34" s="131" t="e">
        <f t="shared" si="9"/>
        <v>#DIV/0!</v>
      </c>
      <c r="N34" s="131" t="e">
        <f t="shared" si="9"/>
        <v>#DIV/0!</v>
      </c>
      <c r="O34" s="131" t="e">
        <f t="shared" si="9"/>
        <v>#DIV/0!</v>
      </c>
      <c r="P34" s="132" t="e">
        <f t="shared" si="9"/>
        <v>#DIV/0!</v>
      </c>
      <c r="Q34" s="133" t="e">
        <f>ROUND(SUM(E34:P34)/12,0)</f>
        <v>#DIV/0!</v>
      </c>
    </row>
    <row r="35" spans="1:17" ht="17.25" customHeight="1" thickTop="1" thickBot="1">
      <c r="A35" s="89"/>
      <c r="B35" s="405" t="s">
        <v>107</v>
      </c>
      <c r="C35" s="406"/>
      <c r="D35" s="134"/>
      <c r="E35" s="135">
        <f>SUM(E30+E31+E33+E34)</f>
        <v>0</v>
      </c>
      <c r="F35" s="136"/>
      <c r="G35" s="137"/>
      <c r="H35" s="137"/>
      <c r="I35" s="137"/>
      <c r="J35" s="137"/>
      <c r="K35" s="137"/>
      <c r="L35" s="137"/>
      <c r="M35" s="137"/>
      <c r="N35" s="137"/>
      <c r="O35" s="137"/>
      <c r="P35" s="138"/>
      <c r="Q35" s="139" t="e">
        <f>SUM(Q30+Q31+Q33+Q34)</f>
        <v>#DIV/0!</v>
      </c>
    </row>
    <row r="36" spans="1:17" ht="17.25" customHeight="1">
      <c r="A36" s="89"/>
      <c r="B36" s="140" t="s">
        <v>111</v>
      </c>
      <c r="C36" s="112"/>
      <c r="D36" s="89"/>
      <c r="E36" s="89"/>
      <c r="F36" s="89"/>
      <c r="G36" s="89"/>
      <c r="H36" s="89"/>
      <c r="I36" s="89"/>
      <c r="J36" s="89"/>
      <c r="K36" s="89"/>
      <c r="L36" s="89"/>
      <c r="M36" s="89"/>
      <c r="N36" s="89"/>
      <c r="O36" s="89"/>
      <c r="P36" s="89"/>
      <c r="Q36" s="89"/>
    </row>
    <row r="37" spans="1:17" ht="46.5" customHeight="1">
      <c r="A37" s="89"/>
      <c r="B37" s="112"/>
      <c r="C37" s="112"/>
      <c r="D37" s="89"/>
      <c r="E37" s="89"/>
      <c r="F37" s="89"/>
      <c r="G37" s="89"/>
      <c r="H37" s="89"/>
      <c r="I37" s="89"/>
      <c r="J37" s="89"/>
      <c r="K37" s="89"/>
      <c r="L37" s="89"/>
      <c r="M37" s="89"/>
      <c r="N37" s="89"/>
      <c r="O37" s="89"/>
      <c r="P37" s="89"/>
      <c r="Q37" s="89"/>
    </row>
    <row r="38" spans="1:17" ht="51" customHeight="1">
      <c r="A38" s="89"/>
      <c r="B38" s="112"/>
      <c r="C38" s="112"/>
      <c r="D38" s="89"/>
      <c r="E38" s="89"/>
      <c r="F38" s="89"/>
      <c r="G38" s="89"/>
      <c r="H38" s="89"/>
      <c r="I38" s="89"/>
      <c r="J38" s="89"/>
      <c r="K38" s="89"/>
      <c r="L38" s="89"/>
      <c r="M38" s="89"/>
      <c r="N38" s="89"/>
      <c r="O38" s="89"/>
      <c r="P38" s="89"/>
      <c r="Q38" s="89"/>
    </row>
    <row r="39" spans="1:17" ht="17.25" customHeight="1" thickBot="1">
      <c r="A39" s="95" t="s">
        <v>112</v>
      </c>
      <c r="B39" s="89"/>
      <c r="C39" s="89"/>
      <c r="D39" s="89"/>
      <c r="E39" s="141"/>
      <c r="F39" s="89"/>
      <c r="G39" s="89"/>
      <c r="H39" s="89"/>
      <c r="I39" s="89"/>
      <c r="J39" s="89"/>
      <c r="K39" s="89"/>
      <c r="L39" s="89"/>
      <c r="M39" s="89"/>
      <c r="N39" s="89"/>
      <c r="O39" s="89"/>
      <c r="P39" s="89"/>
      <c r="Q39" s="89"/>
    </row>
    <row r="40" spans="1:17" ht="17.25" customHeight="1" thickBot="1">
      <c r="A40" s="89"/>
      <c r="B40" s="407" t="s">
        <v>125</v>
      </c>
      <c r="C40" s="408"/>
      <c r="D40" s="409"/>
      <c r="E40" s="142">
        <v>4</v>
      </c>
      <c r="F40" s="143">
        <v>5</v>
      </c>
      <c r="G40" s="144">
        <v>6</v>
      </c>
      <c r="H40" s="144">
        <v>7</v>
      </c>
      <c r="I40" s="144">
        <v>8</v>
      </c>
      <c r="J40" s="144">
        <v>9</v>
      </c>
      <c r="K40" s="144">
        <v>10</v>
      </c>
      <c r="L40" s="144">
        <v>11</v>
      </c>
      <c r="M40" s="144">
        <v>12</v>
      </c>
      <c r="N40" s="144">
        <v>1</v>
      </c>
      <c r="O40" s="144">
        <v>2</v>
      </c>
      <c r="P40" s="145">
        <v>3</v>
      </c>
      <c r="Q40" s="413" t="s">
        <v>98</v>
      </c>
    </row>
    <row r="41" spans="1:17" ht="17.25" customHeight="1" thickBot="1">
      <c r="A41" s="89"/>
      <c r="B41" s="410"/>
      <c r="C41" s="411"/>
      <c r="D41" s="412"/>
      <c r="E41" s="146" t="s">
        <v>99</v>
      </c>
      <c r="F41" s="415" t="s">
        <v>113</v>
      </c>
      <c r="G41" s="416"/>
      <c r="H41" s="416"/>
      <c r="I41" s="416"/>
      <c r="J41" s="416"/>
      <c r="K41" s="416"/>
      <c r="L41" s="416"/>
      <c r="M41" s="416"/>
      <c r="N41" s="416"/>
      <c r="O41" s="416"/>
      <c r="P41" s="417"/>
      <c r="Q41" s="414"/>
    </row>
    <row r="42" spans="1:17" ht="17.25" customHeight="1">
      <c r="A42" s="89"/>
      <c r="B42" s="418" t="s">
        <v>100</v>
      </c>
      <c r="C42" s="419"/>
      <c r="D42" s="97" t="s">
        <v>101</v>
      </c>
      <c r="E42" s="147"/>
      <c r="F42" s="148"/>
      <c r="G42" s="149"/>
      <c r="H42" s="149"/>
      <c r="I42" s="149"/>
      <c r="J42" s="149"/>
      <c r="K42" s="149"/>
      <c r="L42" s="149"/>
      <c r="M42" s="149"/>
      <c r="N42" s="149"/>
      <c r="O42" s="149"/>
      <c r="P42" s="150"/>
      <c r="Q42" s="123" t="e">
        <f>ROUND(AVERAGE(E42:P42),0)</f>
        <v>#DIV/0!</v>
      </c>
    </row>
    <row r="43" spans="1:17" ht="17.25" customHeight="1">
      <c r="A43" s="89"/>
      <c r="B43" s="420" t="s">
        <v>104</v>
      </c>
      <c r="C43" s="421"/>
      <c r="D43" s="97" t="s">
        <v>101</v>
      </c>
      <c r="E43" s="151"/>
      <c r="F43" s="152"/>
      <c r="G43" s="153"/>
      <c r="H43" s="153"/>
      <c r="I43" s="153"/>
      <c r="J43" s="153"/>
      <c r="K43" s="153"/>
      <c r="L43" s="153"/>
      <c r="M43" s="153"/>
      <c r="N43" s="153"/>
      <c r="O43" s="153"/>
      <c r="P43" s="154"/>
      <c r="Q43" s="123" t="e">
        <f t="shared" ref="Q43:Q46" si="10">ROUND(AVERAGE(E43:P43),0)</f>
        <v>#DIV/0!</v>
      </c>
    </row>
    <row r="44" spans="1:17" ht="30" customHeight="1">
      <c r="A44" s="89"/>
      <c r="B44" s="155"/>
      <c r="C44" s="156" t="s">
        <v>110</v>
      </c>
      <c r="D44" s="97" t="s">
        <v>101</v>
      </c>
      <c r="E44" s="151"/>
      <c r="F44" s="152"/>
      <c r="G44" s="153"/>
      <c r="H44" s="153"/>
      <c r="I44" s="153"/>
      <c r="J44" s="153"/>
      <c r="K44" s="153"/>
      <c r="L44" s="153"/>
      <c r="M44" s="153"/>
      <c r="N44" s="153"/>
      <c r="O44" s="153"/>
      <c r="P44" s="154"/>
      <c r="Q44" s="127" t="e">
        <f t="shared" si="10"/>
        <v>#DIV/0!</v>
      </c>
    </row>
    <row r="45" spans="1:17" ht="17.25" customHeight="1">
      <c r="A45" s="89"/>
      <c r="B45" s="418" t="s">
        <v>106</v>
      </c>
      <c r="C45" s="419"/>
      <c r="D45" s="97" t="s">
        <v>101</v>
      </c>
      <c r="E45" s="151"/>
      <c r="F45" s="152"/>
      <c r="G45" s="153"/>
      <c r="H45" s="153"/>
      <c r="I45" s="153"/>
      <c r="J45" s="153"/>
      <c r="K45" s="153"/>
      <c r="L45" s="153"/>
      <c r="M45" s="153"/>
      <c r="N45" s="153"/>
      <c r="O45" s="153"/>
      <c r="P45" s="154"/>
      <c r="Q45" s="123" t="e">
        <f t="shared" si="10"/>
        <v>#DIV/0!</v>
      </c>
    </row>
    <row r="46" spans="1:17" ht="17.25" customHeight="1" thickBot="1">
      <c r="A46" s="89"/>
      <c r="B46" s="422" t="s">
        <v>40</v>
      </c>
      <c r="C46" s="423"/>
      <c r="D46" s="157" t="s">
        <v>101</v>
      </c>
      <c r="E46" s="158"/>
      <c r="F46" s="159"/>
      <c r="G46" s="160"/>
      <c r="H46" s="160"/>
      <c r="I46" s="160"/>
      <c r="J46" s="160"/>
      <c r="K46" s="160"/>
      <c r="L46" s="160"/>
      <c r="M46" s="160"/>
      <c r="N46" s="160"/>
      <c r="O46" s="160"/>
      <c r="P46" s="161"/>
      <c r="Q46" s="133" t="e">
        <f t="shared" si="10"/>
        <v>#DIV/0!</v>
      </c>
    </row>
    <row r="47" spans="1:17" ht="17.25" customHeight="1" thickTop="1" thickBot="1">
      <c r="A47" s="89"/>
      <c r="B47" s="405" t="s">
        <v>107</v>
      </c>
      <c r="C47" s="406"/>
      <c r="D47" s="162"/>
      <c r="E47" s="135">
        <f>SUM(E42+E43+E45+E46)</f>
        <v>0</v>
      </c>
      <c r="F47" s="163"/>
      <c r="G47" s="110"/>
      <c r="H47" s="110"/>
      <c r="I47" s="110"/>
      <c r="J47" s="110"/>
      <c r="K47" s="110"/>
      <c r="L47" s="110"/>
      <c r="M47" s="110"/>
      <c r="N47" s="110"/>
      <c r="O47" s="110"/>
      <c r="P47" s="164"/>
      <c r="Q47" s="165" t="e">
        <f>SUM(Q42+Q43+Q45+Q46)</f>
        <v>#DIV/0!</v>
      </c>
    </row>
    <row r="48" spans="1:17" ht="17.25" customHeight="1">
      <c r="A48" s="89"/>
      <c r="B48" s="140" t="s">
        <v>111</v>
      </c>
      <c r="C48" s="112"/>
      <c r="D48" s="112"/>
      <c r="E48" s="166"/>
      <c r="F48" s="166"/>
      <c r="G48" s="166"/>
      <c r="H48" s="166"/>
      <c r="I48" s="166"/>
      <c r="J48" s="166"/>
      <c r="K48" s="166"/>
      <c r="L48" s="166"/>
      <c r="M48" s="166"/>
      <c r="N48" s="166"/>
      <c r="O48" s="166"/>
      <c r="P48" s="166"/>
      <c r="Q48" s="166"/>
    </row>
    <row r="49" spans="1:17" ht="8.25" customHeight="1">
      <c r="A49" s="89"/>
      <c r="B49" s="112"/>
      <c r="C49" s="112"/>
      <c r="D49" s="112"/>
      <c r="E49" s="166"/>
      <c r="F49" s="166"/>
      <c r="G49" s="166"/>
      <c r="H49" s="166"/>
      <c r="I49" s="166"/>
      <c r="J49" s="166"/>
      <c r="K49" s="166"/>
      <c r="L49" s="166"/>
      <c r="M49" s="166"/>
      <c r="N49" s="166"/>
      <c r="O49" s="166"/>
      <c r="P49" s="166"/>
      <c r="Q49" s="166"/>
    </row>
    <row r="50" spans="1:17" ht="17.25" customHeight="1" thickBot="1">
      <c r="A50" s="89"/>
      <c r="B50" s="167" t="s">
        <v>114</v>
      </c>
      <c r="C50" s="168"/>
      <c r="D50" s="89"/>
      <c r="E50" s="89"/>
      <c r="F50" s="89"/>
      <c r="G50" s="89"/>
      <c r="H50" s="89"/>
      <c r="I50" s="89"/>
      <c r="J50" s="89"/>
      <c r="K50" s="89"/>
      <c r="L50" s="89"/>
      <c r="M50" s="89"/>
      <c r="N50" s="89"/>
      <c r="O50" s="89"/>
      <c r="P50" s="89"/>
      <c r="Q50" s="89"/>
    </row>
    <row r="51" spans="1:17" ht="94.5" customHeight="1" thickBot="1">
      <c r="A51" s="89"/>
      <c r="B51" s="400"/>
      <c r="C51" s="401"/>
      <c r="D51" s="401"/>
      <c r="E51" s="401"/>
      <c r="F51" s="401"/>
      <c r="G51" s="401"/>
      <c r="H51" s="401"/>
      <c r="I51" s="401"/>
      <c r="J51" s="401"/>
      <c r="K51" s="401"/>
      <c r="L51" s="401"/>
      <c r="M51" s="401"/>
      <c r="N51" s="401"/>
      <c r="O51" s="401"/>
      <c r="P51" s="401"/>
      <c r="Q51" s="402"/>
    </row>
    <row r="52" spans="1:17" ht="17.25" customHeight="1">
      <c r="A52" s="89"/>
      <c r="B52" s="89"/>
      <c r="C52" s="89"/>
      <c r="D52" s="89"/>
      <c r="E52" s="89"/>
      <c r="F52" s="89"/>
      <c r="G52" s="89"/>
      <c r="H52" s="89"/>
      <c r="I52" s="89"/>
      <c r="J52" s="89"/>
      <c r="K52" s="89"/>
      <c r="L52" s="89"/>
      <c r="M52" s="89"/>
      <c r="N52" s="89"/>
      <c r="O52" s="89"/>
      <c r="P52" s="89"/>
      <c r="Q52" s="89"/>
    </row>
    <row r="53" spans="1:17" ht="17.25" customHeight="1"/>
    <row r="54" spans="1:17" ht="17.25" customHeight="1"/>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lNNI+V6oY3xepoQEycZQgiles1mIJWPTZdqdf5FzgegmbBFHVlNoPR3fnZ9aa5ngX+KyFzX8KifylNmAOBrHQQ==" saltValue="9KRK942B7iaf6z7TaArAMA==" spinCount="100000" sheet="1" objects="1" scenarios="1"/>
  <mergeCells count="30">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 ref="B30:C30"/>
    <mergeCell ref="B51:Q51"/>
    <mergeCell ref="B33:C33"/>
    <mergeCell ref="B34:C34"/>
    <mergeCell ref="B35:C35"/>
    <mergeCell ref="B40:D41"/>
    <mergeCell ref="Q40:Q41"/>
    <mergeCell ref="F41:P41"/>
    <mergeCell ref="B42:C42"/>
    <mergeCell ref="B43:C43"/>
    <mergeCell ref="B45:C45"/>
    <mergeCell ref="B46:C46"/>
    <mergeCell ref="B47:C47"/>
    <mergeCell ref="B31:C31"/>
  </mergeCells>
  <phoneticPr fontId="1"/>
  <pageMargins left="0.7" right="0.7" top="0.75" bottom="0.75" header="0.3" footer="0.3"/>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積算表（処遇Ⅱ）</vt:lpstr>
      <vt:lpstr>第５号様式</vt:lpstr>
      <vt:lpstr>平均年齢別児童数計算表</vt:lpstr>
      <vt:lpstr>'積算表（処遇Ⅱ）'!Print_Area</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2022-07-05T05:12:24Z</dcterms:modified>
</cp:coreProperties>
</file>