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7" r:id="rId2"/>
    <sheet name="収入の部（記入例）" sheetId="8" r:id="rId3"/>
    <sheet name="支出の部（記入例）" sheetId="9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3" i="7" l="1"/>
  <c r="D48" i="7"/>
  <c r="D45" i="7"/>
  <c r="D44" i="7"/>
  <c r="D43" i="7"/>
  <c r="D42" i="7"/>
  <c r="D41" i="7"/>
  <c r="D40" i="7"/>
  <c r="D46" i="7" s="1"/>
  <c r="D38" i="7"/>
  <c r="D37" i="7"/>
  <c r="D36" i="7"/>
  <c r="D35" i="7"/>
  <c r="D39" i="7" s="1"/>
  <c r="D30" i="7"/>
  <c r="D28" i="7"/>
  <c r="D26" i="7"/>
  <c r="D24" i="7"/>
  <c r="D22" i="7"/>
  <c r="D32" i="7" s="1"/>
  <c r="D20" i="7"/>
  <c r="D18" i="7"/>
  <c r="D15" i="7"/>
  <c r="D13" i="7"/>
  <c r="D11" i="7"/>
  <c r="D9" i="7"/>
  <c r="D7" i="7"/>
  <c r="D17" i="7" s="1"/>
  <c r="D5" i="7"/>
  <c r="D3" i="7"/>
  <c r="C37" i="3"/>
  <c r="C35" i="3"/>
  <c r="C33" i="3"/>
  <c r="C31" i="3"/>
  <c r="C29" i="3"/>
  <c r="C27" i="3"/>
  <c r="C25" i="3"/>
  <c r="C16" i="3"/>
  <c r="C9" i="3"/>
  <c r="C23" i="3"/>
  <c r="C21" i="3"/>
  <c r="C19" i="3"/>
  <c r="C17" i="3"/>
  <c r="D3" i="9" l="1"/>
  <c r="D5" i="9"/>
  <c r="D17" i="9" s="1"/>
  <c r="D33" i="9" s="1"/>
  <c r="D7" i="9"/>
  <c r="D9" i="9"/>
  <c r="D11" i="9"/>
  <c r="D13" i="9"/>
  <c r="D15" i="9"/>
  <c r="D18" i="9"/>
  <c r="D20" i="9"/>
  <c r="D32" i="9" s="1"/>
  <c r="D22" i="9"/>
  <c r="D24" i="9"/>
  <c r="D26" i="9"/>
  <c r="D28" i="9"/>
  <c r="D30" i="9"/>
  <c r="D35" i="9"/>
  <c r="D36" i="9"/>
  <c r="D39" i="9" s="1"/>
  <c r="D37" i="9"/>
  <c r="D38" i="9"/>
  <c r="D40" i="9"/>
  <c r="D41" i="9"/>
  <c r="D42" i="9"/>
  <c r="D43" i="9"/>
  <c r="D44" i="9"/>
  <c r="D45" i="9"/>
  <c r="C9" i="8"/>
  <c r="C37" i="8" s="1"/>
  <c r="C16" i="8"/>
  <c r="C17" i="8"/>
  <c r="C19" i="8"/>
  <c r="C21" i="8"/>
  <c r="C23" i="8"/>
  <c r="C25" i="8"/>
  <c r="C27" i="8"/>
  <c r="C29" i="8"/>
  <c r="C31" i="8"/>
  <c r="C33" i="8"/>
  <c r="C35" i="8"/>
  <c r="W48" i="8"/>
  <c r="W48" i="3"/>
  <c r="D46" i="9"/>
  <c r="E47" i="8" l="1"/>
  <c r="W47" i="8" s="1"/>
  <c r="V50" i="8" s="1"/>
  <c r="K33" i="9"/>
  <c r="D48" i="9"/>
  <c r="K33" i="7" l="1"/>
  <c r="E47" i="3"/>
  <c r="W47" i="3" s="1"/>
  <c r="V50" i="3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<sst xmlns="http://schemas.openxmlformats.org/spreadsheetml/2006/main" count="521" uniqueCount="129">
  <si>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</si>
  <si>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</si>
  <si>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</si>
  <si>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</si>
  <si>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</si>
  <si>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</si>
  <si>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</si>
  <si>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</si>
  <si>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</si>
  <si>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</si>
  <si>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</si>
  <si>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</si>
  <si>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</si>
  <si>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</si>
  <si>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</si>
  <si>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</si>
  <si>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</si>
  <si>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</si>
  <si>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</si>
  <si>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</si>
  <si>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</si>
  <si>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</si>
  <si>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</si>
  <si>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</si>
  <si>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</si>
  <si>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</si>
  <si>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</si>
  <si>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</si>
  <si>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</si>
  <si>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</si>
  <si>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</si>
  <si>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</si>
  <si>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</si>
  <si>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</si>
  <si>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</si>
  <si>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</si>
  <si>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</si>
  <si>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</si>
  <si>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</si>
  <si>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</si>
  <si>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</si>
  <si>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</si>
  <si>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</si>
  <si>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</si>
  <si>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</si>
  <si>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</si>
  <si>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</si>
  <si>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</si>
  <si>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</si>
  <si>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</si>
  <si>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</si>
  <si>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</si>
  <si>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</si>
  <si>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</si>
  <si>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</si>
  <si>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</si>
  <si>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</si>
  <si>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</si>
  <si>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</si>
  <si>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</si>
  <si>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</si>
  <si>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</si>
  <si>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</si>
  <si>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</si>
  <si>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</si>
  <si>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</si>
  <si>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</si>
  <si>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</si>
  <si>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</si>
  <si>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</si>
  <si>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</si>
  <si>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＝</t>
    <phoneticPr fontId="2"/>
  </si>
  <si>
    <t>会館建設・修繕積立金</t>
    <phoneticPr fontId="2"/>
  </si>
  <si>
    <t>区役所から交付を受けた地域活動推進費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</si>
  <si>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</si>
  <si>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</si>
  <si>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</si>
  <si>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</si>
  <si>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</si>
  <si>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</si>
  <si>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</si>
  <si>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</si>
  <si>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</si>
  <si>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</si>
  <si>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</si>
  <si>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</si>
  <si>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</si>
  <si>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</si>
  <si>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</si>
  <si>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</si>
  <si>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</si>
  <si>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</si>
  <si>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</si>
  <si>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</si>
  <si>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</si>
  <si>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</si>
  <si>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</si>
  <si>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</si>
  <si>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</si>
  <si>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</si>
  <si>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</si>
  <si>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</si>
  <si>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</si>
  <si>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</si>
  <si>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</si>
  <si>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</si>
  <si>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</si>
  <si>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</si>
  <si>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</si>
  <si>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</si>
  <si>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</si>
  <si>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</si>
  <si>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</si>
  <si>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</si>
  <si>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</si>
  <si>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</si>
  <si>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</si>
  <si>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</si>
  <si>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</si>
  <si>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地域防犯灯新規整備費</t>
    <rPh sb="0" eb="2">
      <t>チイキ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</si>
  <si>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</si>
  <si>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</si>
  <si>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</si>
  <si>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</si>
  <si>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地区連合町内会・自治会</t>
    <rPh sb="0" eb="2">
      <t>チク</t>
    </rPh>
    <rPh sb="2" eb="4">
      <t>レンゴウ</t>
    </rPh>
    <rPh sb="4" eb="6">
      <t>チョウナイ</t>
    </rPh>
    <rPh sb="6" eb="7">
      <t>カイ</t>
    </rPh>
    <rPh sb="8" eb="11">
      <t>ジチカイ</t>
    </rPh>
    <phoneticPr fontId="2"/>
  </si>
  <si>
    <t>〇〇地区連合町内会・自治会</t>
    <rPh sb="2" eb="4">
      <t>チク</t>
    </rPh>
    <rPh sb="4" eb="6">
      <t>レンゴウ</t>
    </rPh>
    <rPh sb="6" eb="8">
      <t>チョウナイ</t>
    </rPh>
    <rPh sb="8" eb="9">
      <t>カイ</t>
    </rPh>
    <rPh sb="10" eb="13">
      <t>ジチカイ</t>
    </rPh>
    <phoneticPr fontId="2"/>
  </si>
  <si>
    <t>○会計年度　　自 令和　年　月　日～至 　令和　年　月　日</t>
    <rPh sb="9" eb="11">
      <t>レイワ</t>
    </rPh>
    <rPh sb="21" eb="23">
      <t>レイワ</t>
    </rPh>
    <phoneticPr fontId="2"/>
  </si>
  <si>
    <t>令和６年度 収支決算書</t>
    <rPh sb="0" eb="2">
      <t>レイワ</t>
    </rPh>
    <rPh sb="6" eb="8">
      <t>シュウシ</t>
    </rPh>
    <rPh sb="8" eb="10">
      <t>ケッサン</t>
    </rPh>
    <rPh sb="10" eb="11">
      <t>ショ</t>
    </rPh>
    <phoneticPr fontId="2"/>
  </si>
  <si>
    <t>○会計年度　　自 　　令和６年４月１日～至 　令和７年３月31日</t>
    <rPh sb="11" eb="13">
      <t>レイワ</t>
    </rPh>
    <rPh sb="23" eb="2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</si>
</sst>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76" fontId="10" fillId="0" borderId="6" xfId="1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8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8" fillId="0" borderId="23" xfId="1" applyFont="1" applyBorder="1" applyAlignment="1">
      <alignment vertical="center" wrapText="1"/>
    </xf>
    <xf numFmtId="38" fontId="14" fillId="0" borderId="21" xfId="1" applyFont="1" applyBorder="1" applyAlignment="1">
      <alignment vertical="center" wrapText="1"/>
    </xf>
    <xf numFmtId="177" fontId="8" fillId="0" borderId="23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38" fontId="8" fillId="0" borderId="21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8" fillId="2" borderId="27" xfId="0" applyFont="1" applyFill="1" applyBorder="1" applyAlignment="1">
      <alignment vertical="center" shrinkToFit="1"/>
    </xf>
    <xf numFmtId="38" fontId="14" fillId="3" borderId="28" xfId="1" applyFont="1" applyFill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shrinkToFit="1"/>
    </xf>
    <xf numFmtId="38" fontId="14" fillId="3" borderId="32" xfId="1" applyFont="1" applyFill="1" applyBorder="1" applyAlignment="1">
      <alignment vertical="center" shrinkToFit="1"/>
    </xf>
    <xf numFmtId="0" fontId="16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shrinkToFit="1"/>
    </xf>
    <xf numFmtId="38" fontId="14" fillId="3" borderId="35" xfId="1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76" fontId="10" fillId="0" borderId="37" xfId="1" applyNumberFormat="1" applyFont="1" applyFill="1" applyBorder="1" applyAlignment="1">
      <alignment vertical="center"/>
    </xf>
    <xf numFmtId="38" fontId="11" fillId="0" borderId="38" xfId="1" applyFont="1" applyBorder="1"/>
    <xf numFmtId="38" fontId="8" fillId="0" borderId="23" xfId="1" applyFont="1" applyBorder="1"/>
    <xf numFmtId="0" fontId="16" fillId="0" borderId="23" xfId="0" applyFont="1" applyBorder="1"/>
    <xf numFmtId="0" fontId="8" fillId="0" borderId="23" xfId="0" applyFont="1" applyBorder="1"/>
    <xf numFmtId="0" fontId="8" fillId="0" borderId="20" xfId="0" applyFont="1" applyBorder="1"/>
    <xf numFmtId="0" fontId="0" fillId="0" borderId="3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77" fontId="0" fillId="0" borderId="41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vertical="center" wrapText="1"/>
    </xf>
    <xf numFmtId="176" fontId="0" fillId="0" borderId="45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 wrapText="1"/>
    </xf>
    <xf numFmtId="176" fontId="0" fillId="0" borderId="11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14" fillId="0" borderId="4" xfId="1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8" fillId="2" borderId="61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38" fontId="8" fillId="0" borderId="61" xfId="0" applyNumberFormat="1" applyFont="1" applyFill="1" applyBorder="1" applyAlignment="1">
      <alignment vertical="center"/>
    </xf>
    <xf numFmtId="38" fontId="8" fillId="0" borderId="13" xfId="0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0" xfId="0" applyNumberFormat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0" fillId="0" borderId="76" xfId="0" applyFont="1" applyBorder="1" applyAlignment="1"/>
    <xf numFmtId="0" fontId="4" fillId="0" borderId="0" xfId="0" applyFont="1" applyAlignment="1">
      <alignment horizontal="right" vertical="center" wrapText="1"/>
    </xf>
    <xf numFmtId="176" fontId="0" fillId="0" borderId="10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176" fontId="0" fillId="0" borderId="57" xfId="1" applyNumberFormat="1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176" fontId="0" fillId="0" borderId="57" xfId="1" applyNumberFormat="1" applyFont="1" applyFill="1" applyBorder="1" applyAlignment="1">
      <alignment vertical="center"/>
    </xf>
    <xf numFmtId="176" fontId="0" fillId="0" borderId="67" xfId="1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0" fillId="0" borderId="7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62" xfId="0" applyFont="1" applyBorder="1" applyAlignment="1">
      <alignment horizontal="center" vertical="center" textRotation="255" wrapText="1"/>
    </xf>
    <xf numFmtId="0" fontId="0" fillId="0" borderId="63" xfId="0" applyFont="1" applyBorder="1" applyAlignment="1">
      <alignment horizontal="center" vertical="center" textRotation="255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5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176" fontId="0" fillId="0" borderId="66" xfId="1" applyNumberFormat="1" applyFont="1" applyFill="1" applyBorder="1" applyAlignment="1">
      <alignment vertical="center"/>
    </xf>
    <xf numFmtId="0" fontId="8" fillId="2" borderId="59" xfId="0" applyFont="1" applyFill="1" applyBorder="1" applyAlignment="1">
      <alignment vertical="center" shrinkToFi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38" fontId="3" fillId="4" borderId="25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8" fillId="2" borderId="52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40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 textRotation="255" wrapText="1"/>
    </xf>
    <xf numFmtId="0" fontId="0" fillId="0" borderId="4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65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/>
    </xf>
    <xf numFmtId="0" fontId="0" fillId="0" borderId="40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0" fillId="0" borderId="64" xfId="0" applyFont="1" applyBorder="1" applyAlignment="1">
      <alignment vertical="center" textRotation="255" wrapText="1"/>
    </xf>
    <xf numFmtId="0" fontId="0" fillId="0" borderId="64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76" fontId="0" fillId="0" borderId="40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176" fontId="0" fillId="0" borderId="79" xfId="1" applyNumberFormat="1" applyFont="1" applyBorder="1" applyAlignment="1">
      <alignment vertical="center"/>
    </xf>
    <xf numFmtId="176" fontId="0" fillId="0" borderId="75" xfId="1" applyNumberFormat="1" applyFont="1" applyBorder="1" applyAlignment="1">
      <alignment vertical="center"/>
    </xf>
    <xf numFmtId="176" fontId="0" fillId="0" borderId="64" xfId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6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36" name="Rectangle 60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31" name="AutoShape 25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32" name="AutoShape 26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4" name="Rectangle 16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5" name="Rectangle 17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6" name="Rectangle 18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7" name="Rectangle 19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8" name="Rectangle 2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09" name="Rectangle 2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0" name="Rectangle 2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1" name="Rectangle 2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2" name="Rectangle 2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3" name="Rectangle 2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4" name="Rectangle 2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5" name="Rectangle 27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6" name="Rectangle 28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7" name="Rectangle 2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8" name="Rectangle 30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9" name="Rectangle 3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20" name="Rectangle 3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1" name="Rectangle 33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2" name="Rectangle 3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3" name="Rectangle 35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12434" name="Rectangle 36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0</xdr:row>
      <xdr:rowOff>200025</xdr:rowOff>
    </xdr:from>
    <xdr:to>
      <xdr:col>27</xdr:col>
      <xdr:colOff>28575</xdr:colOff>
      <xdr:row>1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5848350" y="20002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6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20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3375" name="AutoShape 17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3376" name="AutoShape 18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view="pageBreakPreview" zoomScaleNormal="100" zoomScaleSheetLayoutView="100" workbookViewId="0">
      <selection activeCell="C38" sqref="C38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35</v>
      </c>
      <c r="R1" s="233"/>
      <c r="S1" s="233"/>
      <c r="T1" s="233"/>
      <c r="U1" s="233"/>
      <c r="V1" s="233"/>
      <c r="W1" s="233"/>
      <c r="X1" s="233" t="s">
        <v>36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9" t="s">
        <v>127</v>
      </c>
      <c r="B4" s="170"/>
      <c r="C4" s="170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</row>
    <row r="5" spans="1:35" ht="22.5" customHeight="1" x14ac:dyDescent="0.15">
      <c r="A5" s="177" t="s">
        <v>124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</row>
    <row r="6" spans="1:35" ht="22.5" customHeight="1" x14ac:dyDescent="0.15">
      <c r="A6" s="172" t="s">
        <v>126</v>
      </c>
      <c r="B6" s="173"/>
      <c r="C6" s="173"/>
      <c r="D6" s="173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5" ht="22.5" customHeight="1" thickBot="1" x14ac:dyDescent="0.2">
      <c r="A7" s="174" t="s">
        <v>0</v>
      </c>
      <c r="B7" s="175"/>
      <c r="C7" s="175"/>
      <c r="D7" s="175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</row>
    <row r="8" spans="1:35" s="7" customFormat="1" ht="25.5" customHeight="1" thickBot="1" x14ac:dyDescent="0.2">
      <c r="A8" s="180" t="s">
        <v>1</v>
      </c>
      <c r="B8" s="181"/>
      <c r="C8" s="6" t="s">
        <v>45</v>
      </c>
      <c r="D8" s="182" t="s">
        <v>2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4"/>
    </row>
    <row r="9" spans="1:35" s="109" customFormat="1" ht="19.5" customHeight="1" x14ac:dyDescent="0.15">
      <c r="A9" s="199">
        <v>1</v>
      </c>
      <c r="B9" s="210" t="s">
        <v>3</v>
      </c>
      <c r="C9" s="178">
        <f>D9*I9*O9</f>
        <v>0</v>
      </c>
      <c r="D9" s="185"/>
      <c r="E9" s="186"/>
      <c r="F9" s="186"/>
      <c r="G9" s="9" t="s">
        <v>4</v>
      </c>
      <c r="H9" s="9" t="s">
        <v>14</v>
      </c>
      <c r="I9" s="213"/>
      <c r="J9" s="213"/>
      <c r="K9" s="213"/>
      <c r="L9" s="214" t="s">
        <v>5</v>
      </c>
      <c r="M9" s="215"/>
      <c r="N9" s="9" t="s">
        <v>40</v>
      </c>
      <c r="O9" s="215">
        <v>12</v>
      </c>
      <c r="P9" s="215"/>
      <c r="Q9" s="8" t="s">
        <v>41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200"/>
      <c r="B10" s="192"/>
      <c r="C10" s="179"/>
      <c r="D10" s="216" t="s">
        <v>117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8"/>
    </row>
    <row r="11" spans="1:35" s="109" customFormat="1" ht="9" customHeight="1" x14ac:dyDescent="0.15">
      <c r="A11" s="208" t="s">
        <v>6</v>
      </c>
      <c r="B11" s="211" t="s">
        <v>7</v>
      </c>
      <c r="C11" s="178"/>
      <c r="D11" s="154" t="s">
        <v>46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9"/>
      <c r="B12" s="212"/>
      <c r="C12" s="179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9"/>
      <c r="B13" s="212"/>
      <c r="C13" s="179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9"/>
      <c r="B14" s="212"/>
      <c r="C14" s="179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6"/>
      <c r="B15" s="195"/>
      <c r="C15" s="195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6"/>
      <c r="B16" s="108" t="s">
        <v>122</v>
      </c>
      <c r="C16" s="140">
        <f>G16*K16</f>
        <v>0</v>
      </c>
      <c r="D16" s="201" t="s">
        <v>123</v>
      </c>
      <c r="E16" s="202"/>
      <c r="F16" s="202"/>
      <c r="G16" s="147"/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6"/>
      <c r="B17" s="191"/>
      <c r="C17" s="189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6"/>
      <c r="B18" s="192"/>
      <c r="C18" s="190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6"/>
      <c r="B19" s="191"/>
      <c r="C19" s="189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6"/>
      <c r="B20" s="194"/>
      <c r="C20" s="190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6"/>
      <c r="B21" s="191"/>
      <c r="C21" s="189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6"/>
      <c r="B22" s="192"/>
      <c r="C22" s="190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6"/>
      <c r="B23" s="193"/>
      <c r="C23" s="189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7"/>
      <c r="B24" s="192"/>
      <c r="C24" s="190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9">
        <v>3</v>
      </c>
      <c r="B25" s="193" t="s">
        <v>9</v>
      </c>
      <c r="C25" s="189">
        <f>I25+I26+R25+R26+AA25+AA26</f>
        <v>0</v>
      </c>
      <c r="D25" s="148"/>
      <c r="E25" s="149"/>
      <c r="F25" s="149"/>
      <c r="G25" s="149"/>
      <c r="H25" s="149"/>
      <c r="I25" s="165"/>
      <c r="J25" s="165"/>
      <c r="K25" s="165"/>
      <c r="L25" s="29" t="s">
        <v>4</v>
      </c>
      <c r="M25" s="149"/>
      <c r="N25" s="149"/>
      <c r="O25" s="149"/>
      <c r="P25" s="149"/>
      <c r="Q25" s="149"/>
      <c r="R25" s="165"/>
      <c r="S25" s="165"/>
      <c r="T25" s="165"/>
      <c r="U25" s="29" t="s">
        <v>4</v>
      </c>
      <c r="V25" s="149"/>
      <c r="W25" s="149"/>
      <c r="X25" s="149"/>
      <c r="Y25" s="149"/>
      <c r="Z25" s="149"/>
      <c r="AA25" s="165"/>
      <c r="AB25" s="165"/>
      <c r="AC25" s="165"/>
      <c r="AD25" s="34" t="s">
        <v>4</v>
      </c>
    </row>
    <row r="26" spans="1:30" s="109" customFormat="1" ht="19.5" customHeight="1" x14ac:dyDescent="0.15">
      <c r="A26" s="220"/>
      <c r="B26" s="221"/>
      <c r="C26" s="222"/>
      <c r="D26" s="223"/>
      <c r="E26" s="168"/>
      <c r="F26" s="168"/>
      <c r="G26" s="168"/>
      <c r="H26" s="168"/>
      <c r="I26" s="167"/>
      <c r="J26" s="167"/>
      <c r="K26" s="167"/>
      <c r="L26" s="30" t="s">
        <v>4</v>
      </c>
      <c r="M26" s="168"/>
      <c r="N26" s="168"/>
      <c r="O26" s="168"/>
      <c r="P26" s="168"/>
      <c r="Q26" s="168"/>
      <c r="R26" s="167"/>
      <c r="S26" s="167"/>
      <c r="T26" s="167"/>
      <c r="U26" s="30" t="s">
        <v>4</v>
      </c>
      <c r="V26" s="168"/>
      <c r="W26" s="168"/>
      <c r="X26" s="168"/>
      <c r="Y26" s="168"/>
      <c r="Z26" s="168"/>
      <c r="AA26" s="167"/>
      <c r="AB26" s="167"/>
      <c r="AC26" s="167"/>
      <c r="AD26" s="32" t="s">
        <v>4</v>
      </c>
    </row>
    <row r="27" spans="1:30" s="109" customFormat="1" ht="19.5" customHeight="1" x14ac:dyDescent="0.15">
      <c r="A27" s="219">
        <v>4</v>
      </c>
      <c r="B27" s="193" t="s">
        <v>10</v>
      </c>
      <c r="C27" s="189">
        <f>I27+I28+R27+R28+AA27+AA28</f>
        <v>0</v>
      </c>
      <c r="D27" s="148"/>
      <c r="E27" s="149"/>
      <c r="F27" s="149"/>
      <c r="G27" s="149"/>
      <c r="H27" s="149"/>
      <c r="I27" s="165"/>
      <c r="J27" s="165"/>
      <c r="K27" s="165"/>
      <c r="L27" s="29" t="s">
        <v>4</v>
      </c>
      <c r="M27" s="149"/>
      <c r="N27" s="149"/>
      <c r="O27" s="149"/>
      <c r="P27" s="149"/>
      <c r="Q27" s="149"/>
      <c r="R27" s="165"/>
      <c r="S27" s="165"/>
      <c r="T27" s="165"/>
      <c r="U27" s="29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200"/>
      <c r="B28" s="192"/>
      <c r="C28" s="190"/>
      <c r="D28" s="151"/>
      <c r="E28" s="152"/>
      <c r="F28" s="152"/>
      <c r="G28" s="152"/>
      <c r="H28" s="152"/>
      <c r="I28" s="166"/>
      <c r="J28" s="166"/>
      <c r="K28" s="166"/>
      <c r="L28" s="36" t="s">
        <v>4</v>
      </c>
      <c r="M28" s="152"/>
      <c r="N28" s="152"/>
      <c r="O28" s="152"/>
      <c r="P28" s="152"/>
      <c r="Q28" s="152"/>
      <c r="R28" s="166"/>
      <c r="S28" s="166"/>
      <c r="T28" s="166"/>
      <c r="U28" s="36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5" t="s">
        <v>44</v>
      </c>
      <c r="B29" s="193" t="s">
        <v>11</v>
      </c>
      <c r="C29" s="189">
        <f>I29+I30+R29+R30+AA29+AA30</f>
        <v>0</v>
      </c>
      <c r="D29" s="148"/>
      <c r="E29" s="149"/>
      <c r="F29" s="149"/>
      <c r="G29" s="149"/>
      <c r="H29" s="149"/>
      <c r="I29" s="165"/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6"/>
      <c r="B30" s="192"/>
      <c r="C30" s="190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6"/>
      <c r="B31" s="193" t="s">
        <v>42</v>
      </c>
      <c r="C31" s="189">
        <f>I31+I32+R31+R32+AA31+AA32</f>
        <v>0</v>
      </c>
      <c r="D31" s="148"/>
      <c r="E31" s="149"/>
      <c r="F31" s="149"/>
      <c r="G31" s="149"/>
      <c r="H31" s="149"/>
      <c r="I31" s="165"/>
      <c r="J31" s="165"/>
      <c r="K31" s="165"/>
      <c r="L31" s="29" t="s">
        <v>4</v>
      </c>
      <c r="M31" s="149"/>
      <c r="N31" s="149"/>
      <c r="O31" s="149"/>
      <c r="P31" s="149"/>
      <c r="Q31" s="149"/>
      <c r="R31" s="165"/>
      <c r="S31" s="165"/>
      <c r="T31" s="165"/>
      <c r="U31" s="29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6"/>
      <c r="B32" s="192"/>
      <c r="C32" s="190"/>
      <c r="D32" s="151"/>
      <c r="E32" s="152"/>
      <c r="F32" s="152"/>
      <c r="G32" s="152"/>
      <c r="H32" s="152"/>
      <c r="I32" s="166"/>
      <c r="J32" s="166"/>
      <c r="K32" s="166"/>
      <c r="L32" s="36" t="s">
        <v>4</v>
      </c>
      <c r="M32" s="152"/>
      <c r="N32" s="152"/>
      <c r="O32" s="152"/>
      <c r="P32" s="152"/>
      <c r="Q32" s="152"/>
      <c r="R32" s="166"/>
      <c r="S32" s="166"/>
      <c r="T32" s="166"/>
      <c r="U32" s="36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6"/>
      <c r="B33" s="193" t="s">
        <v>43</v>
      </c>
      <c r="C33" s="187">
        <f>I33+I34+R33+R34+AA33+AA34</f>
        <v>0</v>
      </c>
      <c r="D33" s="148"/>
      <c r="E33" s="149"/>
      <c r="F33" s="149"/>
      <c r="G33" s="149"/>
      <c r="H33" s="149"/>
      <c r="I33" s="165"/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7"/>
      <c r="B34" s="192"/>
      <c r="C34" s="188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9">
        <v>6</v>
      </c>
      <c r="B35" s="225" t="s">
        <v>12</v>
      </c>
      <c r="C35" s="187">
        <f>I35+I36+R35+R36+AA35+AA36</f>
        <v>0</v>
      </c>
      <c r="D35" s="223"/>
      <c r="E35" s="168"/>
      <c r="F35" s="168"/>
      <c r="G35" s="168"/>
      <c r="H35" s="168"/>
      <c r="I35" s="167"/>
      <c r="J35" s="167"/>
      <c r="K35" s="167"/>
      <c r="L35" s="30" t="s">
        <v>4</v>
      </c>
      <c r="M35" s="168"/>
      <c r="N35" s="168"/>
      <c r="O35" s="168"/>
      <c r="P35" s="168"/>
      <c r="Q35" s="168"/>
      <c r="R35" s="167"/>
      <c r="S35" s="167"/>
      <c r="T35" s="167"/>
      <c r="U35" s="30" t="s">
        <v>4</v>
      </c>
      <c r="V35" s="168"/>
      <c r="W35" s="168"/>
      <c r="X35" s="168"/>
      <c r="Y35" s="168"/>
      <c r="Z35" s="168"/>
      <c r="AA35" s="167"/>
      <c r="AB35" s="167"/>
      <c r="AC35" s="167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3" t="s">
        <v>13</v>
      </c>
      <c r="B37" s="204"/>
      <c r="C37" s="16">
        <f>SUM(C9:C36)</f>
        <v>0</v>
      </c>
      <c r="D37" s="196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8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51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52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53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54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55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56</v>
      </c>
      <c r="D47" s="71" t="s">
        <v>57</v>
      </c>
      <c r="E47" s="163">
        <f>'支出の部（入力用）'!D33</f>
        <v>0</v>
      </c>
      <c r="F47" s="163"/>
      <c r="G47" s="163"/>
      <c r="H47" s="163"/>
      <c r="I47" s="67" t="s">
        <v>4</v>
      </c>
      <c r="J47" s="67" t="s">
        <v>58</v>
      </c>
      <c r="K47" s="163">
        <v>120000</v>
      </c>
      <c r="L47" s="163"/>
      <c r="M47" s="163"/>
      <c r="N47" s="67" t="s">
        <v>4</v>
      </c>
      <c r="O47" s="67" t="s">
        <v>59</v>
      </c>
      <c r="P47" s="67"/>
      <c r="Q47" s="67"/>
      <c r="S47" s="67"/>
      <c r="T47" s="67"/>
      <c r="V47" s="67" t="s">
        <v>60</v>
      </c>
      <c r="W47" s="163">
        <f>IF(E47&lt;=120000,E47,ROUNDDOWN((E47-K47)/3,0)+120000)</f>
        <v>0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62</v>
      </c>
      <c r="W48" s="163">
        <f>C11</f>
        <v>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63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64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M28:Q28"/>
    <mergeCell ref="D26:H26"/>
    <mergeCell ref="I26:K26"/>
    <mergeCell ref="M26:Q26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A26:AC26"/>
    <mergeCell ref="R25:T25"/>
    <mergeCell ref="V25:Z25"/>
    <mergeCell ref="R28:T28"/>
    <mergeCell ref="V28:Z28"/>
    <mergeCell ref="R26:T26"/>
    <mergeCell ref="V26:Z26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D34" sqref="D34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2" t="s">
        <v>15</v>
      </c>
      <c r="B1" s="172"/>
      <c r="C1" s="173"/>
      <c r="D1" s="173"/>
      <c r="E1" s="173"/>
      <c r="G1" s="18"/>
      <c r="J1" s="18"/>
    </row>
    <row r="2" spans="1:13" s="109" customFormat="1" ht="25.5" customHeight="1" thickBot="1" x14ac:dyDescent="0.2">
      <c r="A2" s="180" t="s">
        <v>1</v>
      </c>
      <c r="B2" s="276"/>
      <c r="C2" s="277"/>
      <c r="D2" s="17" t="s">
        <v>47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6" t="s">
        <v>17</v>
      </c>
      <c r="B3" s="274">
        <v>1</v>
      </c>
      <c r="C3" s="275" t="s">
        <v>18</v>
      </c>
      <c r="D3" s="284">
        <f>F3+F4+I3+I4+L3+L4</f>
        <v>0</v>
      </c>
      <c r="E3" s="21"/>
      <c r="F3" s="53"/>
      <c r="G3" s="38" t="s">
        <v>4</v>
      </c>
      <c r="H3" s="54"/>
      <c r="I3" s="53"/>
      <c r="J3" s="38" t="s">
        <v>4</v>
      </c>
      <c r="K3" s="31"/>
      <c r="L3" s="53"/>
      <c r="M3" s="43" t="s">
        <v>4</v>
      </c>
    </row>
    <row r="4" spans="1:13" s="109" customFormat="1" ht="12.75" customHeight="1" x14ac:dyDescent="0.15">
      <c r="A4" s="206"/>
      <c r="B4" s="266"/>
      <c r="C4" s="265"/>
      <c r="D4" s="282"/>
      <c r="E4" s="21"/>
      <c r="F4" s="53"/>
      <c r="G4" s="38" t="s">
        <v>4</v>
      </c>
      <c r="H4" s="54"/>
      <c r="I4" s="53"/>
      <c r="J4" s="38" t="s">
        <v>4</v>
      </c>
      <c r="K4" s="31"/>
      <c r="L4" s="53"/>
      <c r="M4" s="43" t="s">
        <v>4</v>
      </c>
    </row>
    <row r="5" spans="1:13" s="109" customFormat="1" ht="12.75" customHeight="1" x14ac:dyDescent="0.15">
      <c r="A5" s="206"/>
      <c r="B5" s="262">
        <v>2</v>
      </c>
      <c r="C5" s="264" t="s">
        <v>19</v>
      </c>
      <c r="D5" s="281">
        <f>F5+F6+I5+I6+L5+L6</f>
        <v>0</v>
      </c>
      <c r="E5" s="22"/>
      <c r="F5" s="55"/>
      <c r="G5" s="39" t="s">
        <v>4</v>
      </c>
      <c r="H5" s="56"/>
      <c r="I5" s="55"/>
      <c r="J5" s="39" t="s">
        <v>4</v>
      </c>
      <c r="K5" s="33"/>
      <c r="L5" s="55"/>
      <c r="M5" s="44" t="s">
        <v>4</v>
      </c>
    </row>
    <row r="6" spans="1:13" s="109" customFormat="1" ht="12.75" customHeight="1" x14ac:dyDescent="0.15">
      <c r="A6" s="206"/>
      <c r="B6" s="266"/>
      <c r="C6" s="265"/>
      <c r="D6" s="282"/>
      <c r="E6" s="23"/>
      <c r="F6" s="57"/>
      <c r="G6" s="40" t="s">
        <v>4</v>
      </c>
      <c r="H6" s="58"/>
      <c r="I6" s="57"/>
      <c r="J6" s="40" t="s">
        <v>4</v>
      </c>
      <c r="K6" s="35"/>
      <c r="L6" s="57"/>
      <c r="M6" s="45" t="s">
        <v>4</v>
      </c>
    </row>
    <row r="7" spans="1:13" s="109" customFormat="1" ht="12.75" customHeight="1" x14ac:dyDescent="0.15">
      <c r="A7" s="206"/>
      <c r="B7" s="262">
        <v>3</v>
      </c>
      <c r="C7" s="264" t="s">
        <v>20</v>
      </c>
      <c r="D7" s="281">
        <f>F7+F8+I7+I8+L7+L8</f>
        <v>0</v>
      </c>
      <c r="E7" s="21"/>
      <c r="F7" s="53"/>
      <c r="G7" s="39" t="s">
        <v>4</v>
      </c>
      <c r="H7" s="54"/>
      <c r="I7" s="53"/>
      <c r="J7" s="39" t="s">
        <v>4</v>
      </c>
      <c r="K7" s="31"/>
      <c r="L7" s="53"/>
      <c r="M7" s="44" t="s">
        <v>4</v>
      </c>
    </row>
    <row r="8" spans="1:13" s="109" customFormat="1" ht="12.75" customHeight="1" x14ac:dyDescent="0.15">
      <c r="A8" s="206"/>
      <c r="B8" s="266"/>
      <c r="C8" s="265"/>
      <c r="D8" s="282"/>
      <c r="E8" s="21"/>
      <c r="F8" s="53"/>
      <c r="G8" s="40" t="s">
        <v>4</v>
      </c>
      <c r="H8" s="54"/>
      <c r="I8" s="53"/>
      <c r="J8" s="40" t="s">
        <v>4</v>
      </c>
      <c r="K8" s="31"/>
      <c r="L8" s="53"/>
      <c r="M8" s="45" t="s">
        <v>4</v>
      </c>
    </row>
    <row r="9" spans="1:13" s="109" customFormat="1" ht="12.75" customHeight="1" x14ac:dyDescent="0.15">
      <c r="A9" s="206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4</v>
      </c>
      <c r="H9" s="56"/>
      <c r="I9" s="55"/>
      <c r="J9" s="39" t="s">
        <v>4</v>
      </c>
      <c r="K9" s="33"/>
      <c r="L9" s="55"/>
      <c r="M9" s="44" t="s">
        <v>4</v>
      </c>
    </row>
    <row r="10" spans="1:13" s="109" customFormat="1" ht="12.75" customHeight="1" x14ac:dyDescent="0.15">
      <c r="A10" s="206"/>
      <c r="B10" s="266"/>
      <c r="C10" s="265"/>
      <c r="D10" s="282"/>
      <c r="E10" s="23"/>
      <c r="F10" s="57"/>
      <c r="G10" s="40" t="s">
        <v>4</v>
      </c>
      <c r="H10" s="58"/>
      <c r="I10" s="57"/>
      <c r="J10" s="40" t="s">
        <v>4</v>
      </c>
      <c r="K10" s="35"/>
      <c r="L10" s="57"/>
      <c r="M10" s="45" t="s">
        <v>4</v>
      </c>
    </row>
    <row r="11" spans="1:13" s="109" customFormat="1" ht="12.75" customHeight="1" x14ac:dyDescent="0.15">
      <c r="A11" s="206"/>
      <c r="B11" s="262">
        <v>5</v>
      </c>
      <c r="C11" s="268" t="s">
        <v>22</v>
      </c>
      <c r="D11" s="281">
        <f>F11+F12+I11+I12+L11+L12</f>
        <v>0</v>
      </c>
      <c r="E11" s="22"/>
      <c r="F11" s="55"/>
      <c r="G11" s="39" t="s">
        <v>4</v>
      </c>
      <c r="H11" s="56"/>
      <c r="I11" s="55"/>
      <c r="J11" s="39" t="s">
        <v>4</v>
      </c>
      <c r="K11" s="33"/>
      <c r="L11" s="55"/>
      <c r="M11" s="44" t="s">
        <v>4</v>
      </c>
    </row>
    <row r="12" spans="1:13" s="109" customFormat="1" ht="12.75" customHeight="1" x14ac:dyDescent="0.15">
      <c r="A12" s="206"/>
      <c r="B12" s="266"/>
      <c r="C12" s="269"/>
      <c r="D12" s="282"/>
      <c r="E12" s="23"/>
      <c r="F12" s="57"/>
      <c r="G12" s="40" t="s">
        <v>4</v>
      </c>
      <c r="H12" s="58"/>
      <c r="I12" s="57"/>
      <c r="J12" s="40" t="s">
        <v>4</v>
      </c>
      <c r="K12" s="35"/>
      <c r="L12" s="57"/>
      <c r="M12" s="45" t="s">
        <v>4</v>
      </c>
    </row>
    <row r="13" spans="1:13" s="109" customFormat="1" ht="12.75" customHeight="1" x14ac:dyDescent="0.15">
      <c r="A13" s="206"/>
      <c r="B13" s="262">
        <v>6</v>
      </c>
      <c r="C13" s="264" t="s">
        <v>23</v>
      </c>
      <c r="D13" s="281">
        <f>F13+F14+I13+I14+L13+L14</f>
        <v>0</v>
      </c>
      <c r="E13" s="22"/>
      <c r="F13" s="55"/>
      <c r="G13" s="39" t="s">
        <v>4</v>
      </c>
      <c r="H13" s="56"/>
      <c r="I13" s="55"/>
      <c r="J13" s="39" t="s">
        <v>4</v>
      </c>
      <c r="K13" s="33"/>
      <c r="L13" s="55"/>
      <c r="M13" s="44" t="s">
        <v>4</v>
      </c>
    </row>
    <row r="14" spans="1:13" s="109" customFormat="1" ht="12.75" customHeight="1" x14ac:dyDescent="0.15">
      <c r="A14" s="206"/>
      <c r="B14" s="266"/>
      <c r="C14" s="265"/>
      <c r="D14" s="282"/>
      <c r="E14" s="23"/>
      <c r="F14" s="57"/>
      <c r="G14" s="40" t="s">
        <v>4</v>
      </c>
      <c r="H14" s="58"/>
      <c r="I14" s="57"/>
      <c r="J14" s="40" t="s">
        <v>4</v>
      </c>
      <c r="K14" s="35"/>
      <c r="L14" s="57"/>
      <c r="M14" s="45" t="s">
        <v>4</v>
      </c>
    </row>
    <row r="15" spans="1:13" s="109" customFormat="1" ht="12.75" customHeight="1" x14ac:dyDescent="0.15">
      <c r="A15" s="206"/>
      <c r="B15" s="262">
        <v>7</v>
      </c>
      <c r="C15" s="264" t="s">
        <v>37</v>
      </c>
      <c r="D15" s="281">
        <f>F15+F16+I15+I16+L15+L16</f>
        <v>0</v>
      </c>
      <c r="E15" s="21"/>
      <c r="F15" s="53"/>
      <c r="G15" s="39" t="s">
        <v>4</v>
      </c>
      <c r="H15" s="54"/>
      <c r="I15" s="53"/>
      <c r="J15" s="39" t="s">
        <v>4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3"/>
      <c r="E16" s="24"/>
      <c r="F16" s="59"/>
      <c r="G16" s="41" t="s">
        <v>4</v>
      </c>
      <c r="H16" s="60"/>
      <c r="I16" s="59"/>
      <c r="J16" s="41" t="s">
        <v>4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0</v>
      </c>
      <c r="E17" s="20"/>
      <c r="F17" s="76"/>
      <c r="G17" s="63"/>
      <c r="H17" s="62"/>
      <c r="I17" s="76"/>
      <c r="J17" s="63"/>
      <c r="K17" s="62"/>
      <c r="L17" s="76"/>
      <c r="M17" s="64"/>
    </row>
    <row r="18" spans="1:13" s="109" customFormat="1" ht="18" customHeight="1" thickTop="1" x14ac:dyDescent="0.15">
      <c r="A18" s="206" t="s">
        <v>26</v>
      </c>
      <c r="B18" s="271">
        <v>1</v>
      </c>
      <c r="C18" s="272" t="s">
        <v>27</v>
      </c>
      <c r="D18" s="285">
        <f>F18+F19+I18+I19+L18+L19</f>
        <v>0</v>
      </c>
      <c r="E18" s="26"/>
      <c r="F18" s="47"/>
      <c r="G18" s="38" t="s">
        <v>4</v>
      </c>
      <c r="H18" s="31"/>
      <c r="I18" s="47"/>
      <c r="J18" s="38" t="s">
        <v>4</v>
      </c>
      <c r="K18" s="31"/>
      <c r="L18" s="47"/>
      <c r="M18" s="43" t="s">
        <v>4</v>
      </c>
    </row>
    <row r="19" spans="1:13" s="109" customFormat="1" ht="18" customHeight="1" x14ac:dyDescent="0.15">
      <c r="A19" s="206"/>
      <c r="B19" s="266"/>
      <c r="C19" s="265"/>
      <c r="D19" s="192"/>
      <c r="E19" s="25"/>
      <c r="F19" s="49"/>
      <c r="G19" s="40" t="s">
        <v>4</v>
      </c>
      <c r="H19" s="35"/>
      <c r="I19" s="49"/>
      <c r="J19" s="40" t="s">
        <v>4</v>
      </c>
      <c r="K19" s="35"/>
      <c r="L19" s="49"/>
      <c r="M19" s="45" t="s">
        <v>4</v>
      </c>
    </row>
    <row r="20" spans="1:13" s="109" customFormat="1" ht="18" customHeight="1" x14ac:dyDescent="0.15">
      <c r="A20" s="206"/>
      <c r="B20" s="262">
        <v>2</v>
      </c>
      <c r="C20" s="286" t="s">
        <v>28</v>
      </c>
      <c r="D20" s="281">
        <f>F20+F21+I20+I21+L20+L21</f>
        <v>0</v>
      </c>
      <c r="E20" s="26"/>
      <c r="F20" s="47"/>
      <c r="G20" s="38" t="s">
        <v>4</v>
      </c>
      <c r="H20" s="31"/>
      <c r="I20" s="47"/>
      <c r="J20" s="38" t="s">
        <v>4</v>
      </c>
      <c r="K20" s="31"/>
      <c r="L20" s="47"/>
      <c r="M20" s="43" t="s">
        <v>4</v>
      </c>
    </row>
    <row r="21" spans="1:13" s="109" customFormat="1" ht="18" customHeight="1" x14ac:dyDescent="0.15">
      <c r="A21" s="206"/>
      <c r="B21" s="266"/>
      <c r="C21" s="287"/>
      <c r="D21" s="282"/>
      <c r="E21" s="26"/>
      <c r="F21" s="47"/>
      <c r="G21" s="38" t="s">
        <v>4</v>
      </c>
      <c r="H21" s="31"/>
      <c r="I21" s="47"/>
      <c r="J21" s="38" t="s">
        <v>4</v>
      </c>
      <c r="K21" s="31"/>
      <c r="L21" s="47"/>
      <c r="M21" s="43" t="s">
        <v>4</v>
      </c>
    </row>
    <row r="22" spans="1:13" s="109" customFormat="1" ht="18" customHeight="1" x14ac:dyDescent="0.15">
      <c r="A22" s="206"/>
      <c r="B22" s="262">
        <v>3</v>
      </c>
      <c r="C22" s="264" t="s">
        <v>29</v>
      </c>
      <c r="D22" s="281">
        <f>F22+F23+I22+I23+L22+L23</f>
        <v>0</v>
      </c>
      <c r="E22" s="27"/>
      <c r="F22" s="48"/>
      <c r="G22" s="39" t="s">
        <v>4</v>
      </c>
      <c r="H22" s="33"/>
      <c r="I22" s="48"/>
      <c r="J22" s="39" t="s">
        <v>4</v>
      </c>
      <c r="K22" s="33"/>
      <c r="L22" s="48"/>
      <c r="M22" s="44" t="s">
        <v>4</v>
      </c>
    </row>
    <row r="23" spans="1:13" s="109" customFormat="1" ht="18" customHeight="1" x14ac:dyDescent="0.15">
      <c r="A23" s="206"/>
      <c r="B23" s="266"/>
      <c r="C23" s="265"/>
      <c r="D23" s="282"/>
      <c r="E23" s="25"/>
      <c r="F23" s="49"/>
      <c r="G23" s="40" t="s">
        <v>4</v>
      </c>
      <c r="H23" s="35"/>
      <c r="I23" s="49"/>
      <c r="J23" s="40" t="s">
        <v>4</v>
      </c>
      <c r="K23" s="35"/>
      <c r="L23" s="49"/>
      <c r="M23" s="45" t="s">
        <v>4</v>
      </c>
    </row>
    <row r="24" spans="1:13" s="109" customFormat="1" ht="18" customHeight="1" x14ac:dyDescent="0.15">
      <c r="A24" s="206"/>
      <c r="B24" s="262">
        <v>4</v>
      </c>
      <c r="C24" s="264" t="s">
        <v>30</v>
      </c>
      <c r="D24" s="281">
        <f>F24+F25+I24+I25+L24+L25</f>
        <v>0</v>
      </c>
      <c r="E24" s="26"/>
      <c r="F24" s="47"/>
      <c r="G24" s="38" t="s">
        <v>4</v>
      </c>
      <c r="H24" s="31"/>
      <c r="I24" s="47"/>
      <c r="J24" s="38" t="s">
        <v>4</v>
      </c>
      <c r="K24" s="31"/>
      <c r="L24" s="47"/>
      <c r="M24" s="43" t="s">
        <v>4</v>
      </c>
    </row>
    <row r="25" spans="1:13" s="109" customFormat="1" ht="18" customHeight="1" x14ac:dyDescent="0.15">
      <c r="A25" s="206"/>
      <c r="B25" s="266"/>
      <c r="C25" s="265"/>
      <c r="D25" s="282"/>
      <c r="E25" s="26"/>
      <c r="F25" s="47"/>
      <c r="G25" s="38" t="s">
        <v>4</v>
      </c>
      <c r="H25" s="31"/>
      <c r="I25" s="47"/>
      <c r="J25" s="38" t="s">
        <v>4</v>
      </c>
      <c r="K25" s="31"/>
      <c r="L25" s="47"/>
      <c r="M25" s="43" t="s">
        <v>4</v>
      </c>
    </row>
    <row r="26" spans="1:13" s="109" customFormat="1" ht="18" customHeight="1" x14ac:dyDescent="0.15">
      <c r="A26" s="206"/>
      <c r="B26" s="262">
        <v>5</v>
      </c>
      <c r="C26" s="264" t="s">
        <v>31</v>
      </c>
      <c r="D26" s="281">
        <f>F26+F27+I26+I27+L26+L27</f>
        <v>0</v>
      </c>
      <c r="E26" s="27"/>
      <c r="F26" s="48"/>
      <c r="G26" s="39" t="s">
        <v>4</v>
      </c>
      <c r="H26" s="33"/>
      <c r="I26" s="48"/>
      <c r="J26" s="39" t="s">
        <v>4</v>
      </c>
      <c r="K26" s="33"/>
      <c r="L26" s="48"/>
      <c r="M26" s="44" t="s">
        <v>4</v>
      </c>
    </row>
    <row r="27" spans="1:13" s="109" customFormat="1" ht="18" customHeight="1" x14ac:dyDescent="0.15">
      <c r="A27" s="206"/>
      <c r="B27" s="266"/>
      <c r="C27" s="265"/>
      <c r="D27" s="282"/>
      <c r="E27" s="25"/>
      <c r="F27" s="49"/>
      <c r="G27" s="40" t="s">
        <v>4</v>
      </c>
      <c r="H27" s="35"/>
      <c r="I27" s="49"/>
      <c r="J27" s="40" t="s">
        <v>4</v>
      </c>
      <c r="K27" s="35"/>
      <c r="L27" s="49"/>
      <c r="M27" s="45" t="s">
        <v>4</v>
      </c>
    </row>
    <row r="28" spans="1:13" s="109" customFormat="1" ht="18" customHeight="1" x14ac:dyDescent="0.15">
      <c r="A28" s="206"/>
      <c r="B28" s="262">
        <v>6</v>
      </c>
      <c r="C28" s="193" t="s">
        <v>32</v>
      </c>
      <c r="D28" s="281">
        <f>F28+F29+I28+I29+L28+L29</f>
        <v>0</v>
      </c>
      <c r="E28" s="27"/>
      <c r="F28" s="48"/>
      <c r="G28" s="39" t="s">
        <v>4</v>
      </c>
      <c r="H28" s="33"/>
      <c r="I28" s="48"/>
      <c r="J28" s="39" t="s">
        <v>4</v>
      </c>
      <c r="K28" s="33"/>
      <c r="L28" s="48"/>
      <c r="M28" s="44" t="s">
        <v>4</v>
      </c>
    </row>
    <row r="29" spans="1:13" s="109" customFormat="1" ht="18" customHeight="1" x14ac:dyDescent="0.15">
      <c r="A29" s="206"/>
      <c r="B29" s="266"/>
      <c r="C29" s="192"/>
      <c r="D29" s="282"/>
      <c r="E29" s="25"/>
      <c r="F29" s="49"/>
      <c r="G29" s="40" t="s">
        <v>4</v>
      </c>
      <c r="H29" s="35"/>
      <c r="I29" s="49"/>
      <c r="J29" s="40" t="s">
        <v>4</v>
      </c>
      <c r="K29" s="35"/>
      <c r="L29" s="49"/>
      <c r="M29" s="45" t="s">
        <v>4</v>
      </c>
    </row>
    <row r="30" spans="1:13" s="109" customFormat="1" ht="18" customHeight="1" x14ac:dyDescent="0.15">
      <c r="A30" s="206"/>
      <c r="B30" s="262">
        <v>7</v>
      </c>
      <c r="C30" s="193" t="s">
        <v>38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3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0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48</v>
      </c>
      <c r="B33" s="250"/>
      <c r="C33" s="251"/>
      <c r="D33" s="113">
        <f>D17+D32</f>
        <v>0</v>
      </c>
      <c r="E33" s="241" t="s">
        <v>50</v>
      </c>
      <c r="F33" s="242"/>
      <c r="G33" s="242"/>
      <c r="H33" s="242"/>
      <c r="I33" s="242"/>
      <c r="J33" s="242"/>
      <c r="K33" s="70" t="str">
        <f>IF(D33=0,"",IF(D33&lt;=120000,ROUNDDOWN(D33,0),ROUNDDOWN(((D33-120000)/3+120000),0)))</f>
        <v/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39</v>
      </c>
      <c r="B35" s="117">
        <v>1</v>
      </c>
      <c r="C35" s="118" t="s">
        <v>120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65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69</v>
      </c>
      <c r="D40" s="130">
        <f t="shared" ref="D40:D45" si="0">F40+I40+L40</f>
        <v>0</v>
      </c>
      <c r="E40" s="95"/>
      <c r="F40" s="96"/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9"/>
      <c r="B41" s="131">
        <v>2</v>
      </c>
      <c r="C41" s="124" t="s">
        <v>70</v>
      </c>
      <c r="D41" s="122">
        <f t="shared" si="0"/>
        <v>0</v>
      </c>
      <c r="E41" s="84"/>
      <c r="F41" s="85"/>
      <c r="G41" s="100" t="s">
        <v>4</v>
      </c>
      <c r="H41" s="87"/>
      <c r="I41" s="85"/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9"/>
      <c r="B42" s="132">
        <v>3</v>
      </c>
      <c r="C42" s="124" t="s">
        <v>66</v>
      </c>
      <c r="D42" s="122">
        <f t="shared" si="0"/>
        <v>0</v>
      </c>
      <c r="E42" s="84"/>
      <c r="F42" s="85"/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9"/>
      <c r="B43" s="132">
        <v>4</v>
      </c>
      <c r="C43" s="124" t="s">
        <v>67</v>
      </c>
      <c r="D43" s="122">
        <f t="shared" si="0"/>
        <v>0</v>
      </c>
      <c r="E43" s="84"/>
      <c r="F43" s="85"/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9"/>
      <c r="B44" s="132">
        <v>5</v>
      </c>
      <c r="C44" s="133" t="s">
        <v>113</v>
      </c>
      <c r="D44" s="122">
        <f t="shared" si="0"/>
        <v>0</v>
      </c>
      <c r="E44" s="84"/>
      <c r="F44" s="85"/>
      <c r="G44" s="100" t="s">
        <v>4</v>
      </c>
      <c r="H44" s="87"/>
      <c r="I44" s="85"/>
      <c r="J44" s="100" t="s">
        <v>4</v>
      </c>
      <c r="K44" s="87"/>
      <c r="L44" s="85"/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34</v>
      </c>
      <c r="B46" s="247"/>
      <c r="C46" s="248"/>
      <c r="D46" s="127">
        <f>SUM(D40:D45)</f>
        <v>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68</v>
      </c>
      <c r="B47" s="247"/>
      <c r="C47" s="248"/>
      <c r="D47" s="127"/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49</v>
      </c>
      <c r="B48" s="244"/>
      <c r="C48" s="245"/>
      <c r="D48" s="102">
        <f>D33+D39+D46+D47</f>
        <v>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11:D12"/>
    <mergeCell ref="D3:D4"/>
    <mergeCell ref="D5:D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view="pageBreakPreview" zoomScaleNormal="100" zoomScaleSheetLayoutView="100" workbookViewId="0">
      <selection activeCell="N16" sqref="N16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35</v>
      </c>
      <c r="R1" s="233"/>
      <c r="S1" s="233"/>
      <c r="T1" s="233"/>
      <c r="U1" s="233"/>
      <c r="V1" s="233"/>
      <c r="W1" s="233"/>
      <c r="X1" s="233" t="s">
        <v>36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9" t="s">
        <v>127</v>
      </c>
      <c r="B4" s="170"/>
      <c r="C4" s="170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</row>
    <row r="5" spans="1:35" ht="22.5" customHeight="1" x14ac:dyDescent="0.15">
      <c r="A5" s="177" t="s">
        <v>125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</row>
    <row r="6" spans="1:35" ht="22.5" customHeight="1" x14ac:dyDescent="0.15">
      <c r="A6" s="172" t="s">
        <v>128</v>
      </c>
      <c r="B6" s="173"/>
      <c r="C6" s="173"/>
      <c r="D6" s="173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5" ht="22.5" customHeight="1" thickBot="1" x14ac:dyDescent="0.2">
      <c r="A7" s="174" t="s">
        <v>0</v>
      </c>
      <c r="B7" s="175"/>
      <c r="C7" s="175"/>
      <c r="D7" s="175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</row>
    <row r="8" spans="1:35" s="7" customFormat="1" ht="25.5" customHeight="1" thickBot="1" x14ac:dyDescent="0.2">
      <c r="A8" s="180" t="s">
        <v>1</v>
      </c>
      <c r="B8" s="181"/>
      <c r="C8" s="6" t="s">
        <v>45</v>
      </c>
      <c r="D8" s="182" t="s">
        <v>2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4"/>
    </row>
    <row r="9" spans="1:35" s="109" customFormat="1" ht="19.5" customHeight="1" x14ac:dyDescent="0.15">
      <c r="A9" s="199">
        <v>1</v>
      </c>
      <c r="B9" s="210" t="s">
        <v>3</v>
      </c>
      <c r="C9" s="178">
        <f>D9*I9*O9</f>
        <v>1085280</v>
      </c>
      <c r="D9" s="185">
        <v>20</v>
      </c>
      <c r="E9" s="186"/>
      <c r="F9" s="186"/>
      <c r="G9" s="9" t="s">
        <v>4</v>
      </c>
      <c r="H9" s="9" t="s">
        <v>14</v>
      </c>
      <c r="I9" s="213">
        <v>4522</v>
      </c>
      <c r="J9" s="213"/>
      <c r="K9" s="213"/>
      <c r="L9" s="214" t="s">
        <v>5</v>
      </c>
      <c r="M9" s="215"/>
      <c r="N9" s="9" t="s">
        <v>40</v>
      </c>
      <c r="O9" s="215">
        <v>12</v>
      </c>
      <c r="P9" s="215"/>
      <c r="Q9" s="8" t="s">
        <v>41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200"/>
      <c r="B10" s="192"/>
      <c r="C10" s="179"/>
      <c r="D10" s="216" t="s">
        <v>118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8"/>
    </row>
    <row r="11" spans="1:35" s="109" customFormat="1" ht="9" customHeight="1" x14ac:dyDescent="0.15">
      <c r="A11" s="208" t="s">
        <v>6</v>
      </c>
      <c r="B11" s="211" t="s">
        <v>7</v>
      </c>
      <c r="C11" s="178">
        <v>617330</v>
      </c>
      <c r="D11" s="154" t="s">
        <v>73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9"/>
      <c r="B12" s="212"/>
      <c r="C12" s="179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9"/>
      <c r="B13" s="212"/>
      <c r="C13" s="179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9"/>
      <c r="B14" s="212"/>
      <c r="C14" s="179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6"/>
      <c r="B15" s="195"/>
      <c r="C15" s="195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6"/>
      <c r="B16" s="108" t="s">
        <v>122</v>
      </c>
      <c r="C16" s="140">
        <f>G16*K16</f>
        <v>0</v>
      </c>
      <c r="D16" s="201" t="s">
        <v>123</v>
      </c>
      <c r="E16" s="202"/>
      <c r="F16" s="202"/>
      <c r="G16" s="147">
        <v>0</v>
      </c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6"/>
      <c r="B17" s="191"/>
      <c r="C17" s="189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6"/>
      <c r="B18" s="192"/>
      <c r="C18" s="190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6"/>
      <c r="B19" s="191"/>
      <c r="C19" s="189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6"/>
      <c r="B20" s="194"/>
      <c r="C20" s="190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6"/>
      <c r="B21" s="191"/>
      <c r="C21" s="189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6"/>
      <c r="B22" s="192"/>
      <c r="C22" s="190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6"/>
      <c r="B23" s="193"/>
      <c r="C23" s="189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7"/>
      <c r="B24" s="192"/>
      <c r="C24" s="190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9">
        <v>3</v>
      </c>
      <c r="B25" s="193" t="s">
        <v>9</v>
      </c>
      <c r="C25" s="189">
        <f>I25+I26+R25+R26+AA25+AA26</f>
        <v>68300</v>
      </c>
      <c r="D25" s="148" t="s">
        <v>74</v>
      </c>
      <c r="E25" s="149"/>
      <c r="F25" s="149"/>
      <c r="G25" s="149"/>
      <c r="H25" s="149"/>
      <c r="I25" s="165">
        <v>28300</v>
      </c>
      <c r="J25" s="165"/>
      <c r="K25" s="165"/>
      <c r="L25" s="29" t="s">
        <v>4</v>
      </c>
      <c r="M25" s="149" t="s">
        <v>75</v>
      </c>
      <c r="N25" s="149"/>
      <c r="O25" s="149"/>
      <c r="P25" s="149"/>
      <c r="Q25" s="149"/>
      <c r="R25" s="165">
        <v>20000</v>
      </c>
      <c r="S25" s="165"/>
      <c r="T25" s="165"/>
      <c r="U25" s="29" t="s">
        <v>4</v>
      </c>
      <c r="V25" s="149" t="s">
        <v>76</v>
      </c>
      <c r="W25" s="149"/>
      <c r="X25" s="149"/>
      <c r="Y25" s="149"/>
      <c r="Z25" s="149"/>
      <c r="AA25" s="165">
        <v>20000</v>
      </c>
      <c r="AB25" s="165"/>
      <c r="AC25" s="165"/>
      <c r="AD25" s="34" t="s">
        <v>4</v>
      </c>
    </row>
    <row r="26" spans="1:30" s="109" customFormat="1" ht="19.5" customHeight="1" x14ac:dyDescent="0.15">
      <c r="A26" s="220"/>
      <c r="B26" s="221"/>
      <c r="C26" s="222"/>
      <c r="D26" s="151"/>
      <c r="E26" s="152"/>
      <c r="F26" s="152"/>
      <c r="G26" s="152"/>
      <c r="H26" s="152"/>
      <c r="I26" s="166"/>
      <c r="J26" s="166"/>
      <c r="K26" s="166"/>
      <c r="L26" s="36" t="s">
        <v>4</v>
      </c>
      <c r="M26" s="152"/>
      <c r="N26" s="152"/>
      <c r="O26" s="152"/>
      <c r="P26" s="152"/>
      <c r="Q26" s="152"/>
      <c r="R26" s="166"/>
      <c r="S26" s="166"/>
      <c r="T26" s="166"/>
      <c r="U26" s="36" t="s">
        <v>4</v>
      </c>
      <c r="V26" s="152"/>
      <c r="W26" s="152"/>
      <c r="X26" s="152"/>
      <c r="Y26" s="152"/>
      <c r="Z26" s="152"/>
      <c r="AA26" s="166"/>
      <c r="AB26" s="166"/>
      <c r="AC26" s="166"/>
      <c r="AD26" s="32" t="s">
        <v>4</v>
      </c>
    </row>
    <row r="27" spans="1:30" s="109" customFormat="1" ht="19.5" customHeight="1" x14ac:dyDescent="0.15">
      <c r="A27" s="219">
        <v>4</v>
      </c>
      <c r="B27" s="193" t="s">
        <v>10</v>
      </c>
      <c r="C27" s="189">
        <f>I27+I28+R27+R28+AA27+AA28</f>
        <v>21000</v>
      </c>
      <c r="D27" s="148" t="s">
        <v>77</v>
      </c>
      <c r="E27" s="149"/>
      <c r="F27" s="149"/>
      <c r="G27" s="149"/>
      <c r="H27" s="149"/>
      <c r="I27" s="165">
        <v>6000</v>
      </c>
      <c r="J27" s="165"/>
      <c r="K27" s="165"/>
      <c r="L27" s="30" t="s">
        <v>4</v>
      </c>
      <c r="M27" s="149" t="s">
        <v>78</v>
      </c>
      <c r="N27" s="149"/>
      <c r="O27" s="149"/>
      <c r="P27" s="149"/>
      <c r="Q27" s="149"/>
      <c r="R27" s="165">
        <v>15000</v>
      </c>
      <c r="S27" s="165"/>
      <c r="T27" s="165"/>
      <c r="U27" s="30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200"/>
      <c r="B28" s="192"/>
      <c r="C28" s="190"/>
      <c r="D28" s="151"/>
      <c r="E28" s="152"/>
      <c r="F28" s="152"/>
      <c r="G28" s="152"/>
      <c r="H28" s="152"/>
      <c r="I28" s="166"/>
      <c r="J28" s="166"/>
      <c r="K28" s="166"/>
      <c r="L28" s="30" t="s">
        <v>4</v>
      </c>
      <c r="M28" s="152"/>
      <c r="N28" s="152"/>
      <c r="O28" s="152"/>
      <c r="P28" s="152"/>
      <c r="Q28" s="152"/>
      <c r="R28" s="166"/>
      <c r="S28" s="166"/>
      <c r="T28" s="166"/>
      <c r="U28" s="30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5" t="s">
        <v>44</v>
      </c>
      <c r="B29" s="193" t="s">
        <v>11</v>
      </c>
      <c r="C29" s="189">
        <f>I29+I30+R29+R30+AA29+AA30</f>
        <v>20000</v>
      </c>
      <c r="D29" s="148" t="s">
        <v>79</v>
      </c>
      <c r="E29" s="149"/>
      <c r="F29" s="149"/>
      <c r="G29" s="149"/>
      <c r="H29" s="149"/>
      <c r="I29" s="165">
        <v>20000</v>
      </c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6"/>
      <c r="B30" s="192"/>
      <c r="C30" s="190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6"/>
      <c r="B31" s="193" t="s">
        <v>42</v>
      </c>
      <c r="C31" s="189">
        <f>I31+I32+R31+R32+AA31+AA32</f>
        <v>60350</v>
      </c>
      <c r="D31" s="148" t="s">
        <v>80</v>
      </c>
      <c r="E31" s="149"/>
      <c r="F31" s="149"/>
      <c r="G31" s="149"/>
      <c r="H31" s="149"/>
      <c r="I31" s="165">
        <v>50000</v>
      </c>
      <c r="J31" s="165"/>
      <c r="K31" s="165"/>
      <c r="L31" s="30" t="s">
        <v>4</v>
      </c>
      <c r="M31" s="149" t="s">
        <v>81</v>
      </c>
      <c r="N31" s="149"/>
      <c r="O31" s="149"/>
      <c r="P31" s="149"/>
      <c r="Q31" s="149"/>
      <c r="R31" s="165">
        <v>10350</v>
      </c>
      <c r="S31" s="165"/>
      <c r="T31" s="165"/>
      <c r="U31" s="30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6"/>
      <c r="B32" s="192"/>
      <c r="C32" s="190"/>
      <c r="D32" s="151"/>
      <c r="E32" s="152"/>
      <c r="F32" s="152"/>
      <c r="G32" s="152"/>
      <c r="H32" s="152"/>
      <c r="I32" s="166"/>
      <c r="J32" s="166"/>
      <c r="K32" s="166"/>
      <c r="L32" s="30" t="s">
        <v>4</v>
      </c>
      <c r="M32" s="152"/>
      <c r="N32" s="152"/>
      <c r="O32" s="152"/>
      <c r="P32" s="152"/>
      <c r="Q32" s="152"/>
      <c r="R32" s="166"/>
      <c r="S32" s="166"/>
      <c r="T32" s="166"/>
      <c r="U32" s="30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6"/>
      <c r="B33" s="193" t="s">
        <v>43</v>
      </c>
      <c r="C33" s="187">
        <f>I33+I34+R33+R34+AA33+AA34</f>
        <v>50</v>
      </c>
      <c r="D33" s="148" t="s">
        <v>82</v>
      </c>
      <c r="E33" s="149"/>
      <c r="F33" s="149"/>
      <c r="G33" s="149"/>
      <c r="H33" s="149"/>
      <c r="I33" s="165">
        <v>50</v>
      </c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7"/>
      <c r="B34" s="192"/>
      <c r="C34" s="188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9">
        <v>6</v>
      </c>
      <c r="B35" s="225" t="s">
        <v>12</v>
      </c>
      <c r="C35" s="187">
        <f>I35+I36+R35+R36+AA35+AA36</f>
        <v>123510</v>
      </c>
      <c r="D35" s="148" t="s">
        <v>83</v>
      </c>
      <c r="E35" s="149"/>
      <c r="F35" s="149"/>
      <c r="G35" s="149"/>
      <c r="H35" s="149"/>
      <c r="I35" s="165">
        <v>123510</v>
      </c>
      <c r="J35" s="165"/>
      <c r="K35" s="165"/>
      <c r="L35" s="29" t="s">
        <v>4</v>
      </c>
      <c r="M35" s="149"/>
      <c r="N35" s="149"/>
      <c r="O35" s="149"/>
      <c r="P35" s="149"/>
      <c r="Q35" s="149"/>
      <c r="R35" s="165"/>
      <c r="S35" s="165"/>
      <c r="T35" s="165"/>
      <c r="U35" s="29" t="s">
        <v>4</v>
      </c>
      <c r="V35" s="149"/>
      <c r="W35" s="149"/>
      <c r="X35" s="149"/>
      <c r="Y35" s="149"/>
      <c r="Z35" s="149"/>
      <c r="AA35" s="165"/>
      <c r="AB35" s="165"/>
      <c r="AC35" s="165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3" t="s">
        <v>13</v>
      </c>
      <c r="B37" s="204"/>
      <c r="C37" s="16">
        <f>SUM(C9:C36)</f>
        <v>1995820</v>
      </c>
      <c r="D37" s="196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8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51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52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53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54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55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56</v>
      </c>
      <c r="D47" s="71" t="s">
        <v>57</v>
      </c>
      <c r="E47" s="163">
        <f>'支出の部（記入例）'!D33</f>
        <v>1616768</v>
      </c>
      <c r="F47" s="163"/>
      <c r="G47" s="163"/>
      <c r="H47" s="163"/>
      <c r="I47" s="67" t="s">
        <v>4</v>
      </c>
      <c r="J47" s="67" t="s">
        <v>58</v>
      </c>
      <c r="K47" s="163">
        <v>120000</v>
      </c>
      <c r="L47" s="163"/>
      <c r="M47" s="163"/>
      <c r="N47" s="67" t="s">
        <v>4</v>
      </c>
      <c r="O47" s="67" t="s">
        <v>59</v>
      </c>
      <c r="P47" s="67"/>
      <c r="Q47" s="67"/>
      <c r="S47" s="67"/>
      <c r="T47" s="67"/>
      <c r="V47" s="67" t="s">
        <v>71</v>
      </c>
      <c r="W47" s="163">
        <f>IF(E47&lt;=120000,E47,ROUNDDOWN((E47-K47)/3,0)+120000)</f>
        <v>618922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62</v>
      </c>
      <c r="W48" s="163">
        <f>C11</f>
        <v>617330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63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64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AA31:AC31"/>
    <mergeCell ref="V29:Z29"/>
    <mergeCell ref="AA29:AC29"/>
    <mergeCell ref="V30:Z30"/>
    <mergeCell ref="AA30:AC30"/>
    <mergeCell ref="I9:K9"/>
    <mergeCell ref="L9:M9"/>
    <mergeCell ref="O9:P9"/>
    <mergeCell ref="D10:AD10"/>
    <mergeCell ref="K16:M16"/>
    <mergeCell ref="G16:H16"/>
    <mergeCell ref="D17:AD18"/>
    <mergeCell ref="D11:AD15"/>
    <mergeCell ref="D19:AD20"/>
    <mergeCell ref="A4:AD4"/>
    <mergeCell ref="A6:AD6"/>
    <mergeCell ref="A7:AD7"/>
    <mergeCell ref="A5:AD5"/>
    <mergeCell ref="D9:F9"/>
    <mergeCell ref="B11:B15"/>
    <mergeCell ref="A25:A26"/>
    <mergeCell ref="A27:A28"/>
    <mergeCell ref="B25:B26"/>
    <mergeCell ref="B27:B28"/>
    <mergeCell ref="C25:C26"/>
    <mergeCell ref="C27:C28"/>
    <mergeCell ref="AA25:AC25"/>
    <mergeCell ref="D26:H26"/>
    <mergeCell ref="I26:K26"/>
    <mergeCell ref="M26:Q26"/>
    <mergeCell ref="R26:T26"/>
    <mergeCell ref="V26:Z26"/>
    <mergeCell ref="AA26:AC26"/>
    <mergeCell ref="M25:Q25"/>
    <mergeCell ref="C23:C24"/>
    <mergeCell ref="I27:K27"/>
    <mergeCell ref="D21:AD22"/>
    <mergeCell ref="D23:AD24"/>
    <mergeCell ref="R34:T34"/>
    <mergeCell ref="V34:Z34"/>
    <mergeCell ref="V31:Z31"/>
    <mergeCell ref="R29:T29"/>
    <mergeCell ref="A8:B8"/>
    <mergeCell ref="D37:AD37"/>
    <mergeCell ref="A9:A10"/>
    <mergeCell ref="D16:F16"/>
    <mergeCell ref="A37:B37"/>
    <mergeCell ref="A29:A34"/>
    <mergeCell ref="A11:A24"/>
    <mergeCell ref="B9:B10"/>
    <mergeCell ref="D8:AD8"/>
    <mergeCell ref="D27:H27"/>
    <mergeCell ref="B29:B30"/>
    <mergeCell ref="B31:B32"/>
    <mergeCell ref="B21:B22"/>
    <mergeCell ref="B23:B24"/>
    <mergeCell ref="B17:B18"/>
    <mergeCell ref="C9:C10"/>
    <mergeCell ref="B19:B20"/>
    <mergeCell ref="C11:C15"/>
    <mergeCell ref="C17:C18"/>
    <mergeCell ref="V36:Z36"/>
    <mergeCell ref="C19:C20"/>
    <mergeCell ref="C21:C22"/>
    <mergeCell ref="D25:H25"/>
    <mergeCell ref="I25:K25"/>
    <mergeCell ref="V33:Z33"/>
    <mergeCell ref="R33:T33"/>
    <mergeCell ref="C29:C30"/>
    <mergeCell ref="C31:C32"/>
    <mergeCell ref="AA33:AC33"/>
    <mergeCell ref="D28:H28"/>
    <mergeCell ref="I28:K28"/>
    <mergeCell ref="D29:H29"/>
    <mergeCell ref="C33:C34"/>
    <mergeCell ref="I29:K29"/>
    <mergeCell ref="D33:H33"/>
    <mergeCell ref="I33:K33"/>
    <mergeCell ref="M33:Q33"/>
    <mergeCell ref="AA28:AC28"/>
    <mergeCell ref="M27:Q27"/>
    <mergeCell ref="R27:T27"/>
    <mergeCell ref="V27:Z27"/>
    <mergeCell ref="AA27:AC27"/>
    <mergeCell ref="R28:T28"/>
    <mergeCell ref="V28:Z28"/>
    <mergeCell ref="A35:A36"/>
    <mergeCell ref="B35:B36"/>
    <mergeCell ref="C35:C36"/>
    <mergeCell ref="D35:H35"/>
    <mergeCell ref="E47:H47"/>
    <mergeCell ref="K47:M47"/>
    <mergeCell ref="W47:Z47"/>
    <mergeCell ref="V50:Y50"/>
    <mergeCell ref="V32:Z32"/>
    <mergeCell ref="B33:B34"/>
    <mergeCell ref="M36:Q36"/>
    <mergeCell ref="R36:T36"/>
    <mergeCell ref="I35:K35"/>
    <mergeCell ref="M35:Q35"/>
    <mergeCell ref="R35:T35"/>
    <mergeCell ref="V35:Z35"/>
    <mergeCell ref="D32:H32"/>
    <mergeCell ref="I32:K32"/>
    <mergeCell ref="M32:Q32"/>
    <mergeCell ref="R32:T32"/>
    <mergeCell ref="C39:AC39"/>
    <mergeCell ref="D34:H34"/>
    <mergeCell ref="I34:K34"/>
    <mergeCell ref="M34:Q34"/>
    <mergeCell ref="C52:AB52"/>
    <mergeCell ref="Q1:W1"/>
    <mergeCell ref="X1:AD1"/>
    <mergeCell ref="Q2:W2"/>
    <mergeCell ref="X2:AD2"/>
    <mergeCell ref="AA35:AC35"/>
    <mergeCell ref="D36:H36"/>
    <mergeCell ref="I36:K36"/>
    <mergeCell ref="AA36:AC36"/>
    <mergeCell ref="W48:Z48"/>
    <mergeCell ref="AA32:AC32"/>
    <mergeCell ref="AA34:AC34"/>
    <mergeCell ref="D30:H30"/>
    <mergeCell ref="I30:K30"/>
    <mergeCell ref="M30:Q30"/>
    <mergeCell ref="R30:T30"/>
    <mergeCell ref="M29:Q29"/>
    <mergeCell ref="D31:H31"/>
    <mergeCell ref="I31:K31"/>
    <mergeCell ref="M31:Q31"/>
    <mergeCell ref="R31:T31"/>
    <mergeCell ref="R25:T25"/>
    <mergeCell ref="V25:Z25"/>
    <mergeCell ref="M28:Q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8" zoomScaleNormal="100" zoomScaleSheetLayoutView="100" workbookViewId="0">
      <selection activeCell="D3" sqref="D3:D48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2" t="s">
        <v>15</v>
      </c>
      <c r="B1" s="172"/>
      <c r="C1" s="173"/>
      <c r="D1" s="173"/>
      <c r="E1" s="173"/>
      <c r="G1" s="18"/>
      <c r="J1" s="18"/>
    </row>
    <row r="2" spans="1:13" s="109" customFormat="1" ht="25.5" customHeight="1" thickBot="1" x14ac:dyDescent="0.2">
      <c r="A2" s="180" t="s">
        <v>1</v>
      </c>
      <c r="B2" s="276"/>
      <c r="C2" s="277"/>
      <c r="D2" s="17" t="s">
        <v>47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6" t="s">
        <v>17</v>
      </c>
      <c r="B3" s="274">
        <v>1</v>
      </c>
      <c r="C3" s="275" t="s">
        <v>18</v>
      </c>
      <c r="D3" s="284">
        <f>F3+F4+I3+I4+L3+L4</f>
        <v>78500</v>
      </c>
      <c r="E3" s="21" t="s">
        <v>84</v>
      </c>
      <c r="F3" s="53">
        <v>78500</v>
      </c>
      <c r="G3" s="38" t="s">
        <v>85</v>
      </c>
      <c r="H3" s="54"/>
      <c r="I3" s="53"/>
      <c r="J3" s="38" t="s">
        <v>85</v>
      </c>
      <c r="K3" s="31"/>
      <c r="L3" s="53"/>
      <c r="M3" s="43" t="s">
        <v>4</v>
      </c>
    </row>
    <row r="4" spans="1:13" s="109" customFormat="1" ht="12.75" customHeight="1" x14ac:dyDescent="0.15">
      <c r="A4" s="206"/>
      <c r="B4" s="266"/>
      <c r="C4" s="265"/>
      <c r="D4" s="282"/>
      <c r="E4" s="21"/>
      <c r="F4" s="53"/>
      <c r="G4" s="38" t="s">
        <v>85</v>
      </c>
      <c r="H4" s="54"/>
      <c r="I4" s="53"/>
      <c r="J4" s="38" t="s">
        <v>85</v>
      </c>
      <c r="K4" s="31"/>
      <c r="L4" s="53"/>
      <c r="M4" s="43" t="s">
        <v>4</v>
      </c>
    </row>
    <row r="5" spans="1:13" s="109" customFormat="1" ht="12.75" customHeight="1" x14ac:dyDescent="0.15">
      <c r="A5" s="206"/>
      <c r="B5" s="262">
        <v>2</v>
      </c>
      <c r="C5" s="264" t="s">
        <v>19</v>
      </c>
      <c r="D5" s="281">
        <f>F5+F6+I5+I6+L5+L6</f>
        <v>95735</v>
      </c>
      <c r="E5" s="22" t="s">
        <v>86</v>
      </c>
      <c r="F5" s="55">
        <v>38000</v>
      </c>
      <c r="G5" s="39" t="s">
        <v>85</v>
      </c>
      <c r="H5" s="56" t="s">
        <v>87</v>
      </c>
      <c r="I5" s="55">
        <v>14525</v>
      </c>
      <c r="J5" s="39" t="s">
        <v>85</v>
      </c>
      <c r="K5" s="33" t="s">
        <v>88</v>
      </c>
      <c r="L5" s="55">
        <v>38010</v>
      </c>
      <c r="M5" s="44" t="s">
        <v>4</v>
      </c>
    </row>
    <row r="6" spans="1:13" s="109" customFormat="1" ht="12.75" customHeight="1" x14ac:dyDescent="0.15">
      <c r="A6" s="206"/>
      <c r="B6" s="266"/>
      <c r="C6" s="265"/>
      <c r="D6" s="282"/>
      <c r="E6" s="23" t="s">
        <v>89</v>
      </c>
      <c r="F6" s="57">
        <v>5200</v>
      </c>
      <c r="G6" s="40" t="s">
        <v>85</v>
      </c>
      <c r="H6" s="58"/>
      <c r="I6" s="57"/>
      <c r="J6" s="40" t="s">
        <v>85</v>
      </c>
      <c r="K6" s="35"/>
      <c r="L6" s="57"/>
      <c r="M6" s="45" t="s">
        <v>4</v>
      </c>
    </row>
    <row r="7" spans="1:13" s="109" customFormat="1" ht="12.75" customHeight="1" x14ac:dyDescent="0.15">
      <c r="A7" s="206"/>
      <c r="B7" s="262">
        <v>3</v>
      </c>
      <c r="C7" s="264" t="s">
        <v>20</v>
      </c>
      <c r="D7" s="281">
        <f>F7+F8+I7+I8+L7+L8</f>
        <v>84000</v>
      </c>
      <c r="E7" s="21" t="s">
        <v>90</v>
      </c>
      <c r="F7" s="53">
        <v>84000</v>
      </c>
      <c r="G7" s="39" t="s">
        <v>85</v>
      </c>
      <c r="H7" s="54"/>
      <c r="I7" s="53"/>
      <c r="J7" s="39" t="s">
        <v>85</v>
      </c>
      <c r="K7" s="31"/>
      <c r="L7" s="53"/>
      <c r="M7" s="44" t="s">
        <v>4</v>
      </c>
    </row>
    <row r="8" spans="1:13" s="109" customFormat="1" ht="12.75" customHeight="1" x14ac:dyDescent="0.15">
      <c r="A8" s="206"/>
      <c r="B8" s="266"/>
      <c r="C8" s="265"/>
      <c r="D8" s="282"/>
      <c r="E8" s="21"/>
      <c r="F8" s="53"/>
      <c r="G8" s="40" t="s">
        <v>85</v>
      </c>
      <c r="H8" s="54"/>
      <c r="I8" s="53"/>
      <c r="J8" s="40" t="s">
        <v>85</v>
      </c>
      <c r="K8" s="31"/>
      <c r="L8" s="53"/>
      <c r="M8" s="45" t="s">
        <v>4</v>
      </c>
    </row>
    <row r="9" spans="1:13" s="109" customFormat="1" ht="12.75" customHeight="1" x14ac:dyDescent="0.15">
      <c r="A9" s="206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85</v>
      </c>
      <c r="H9" s="56"/>
      <c r="I9" s="55"/>
      <c r="J9" s="39" t="s">
        <v>85</v>
      </c>
      <c r="K9" s="33"/>
      <c r="L9" s="55"/>
      <c r="M9" s="44" t="s">
        <v>4</v>
      </c>
    </row>
    <row r="10" spans="1:13" s="109" customFormat="1" ht="12.75" customHeight="1" x14ac:dyDescent="0.15">
      <c r="A10" s="206"/>
      <c r="B10" s="266"/>
      <c r="C10" s="265"/>
      <c r="D10" s="282"/>
      <c r="E10" s="23"/>
      <c r="F10" s="57"/>
      <c r="G10" s="40" t="s">
        <v>85</v>
      </c>
      <c r="H10" s="58"/>
      <c r="I10" s="57"/>
      <c r="J10" s="40" t="s">
        <v>85</v>
      </c>
      <c r="K10" s="35"/>
      <c r="L10" s="57"/>
      <c r="M10" s="45" t="s">
        <v>4</v>
      </c>
    </row>
    <row r="11" spans="1:13" s="109" customFormat="1" ht="12.75" customHeight="1" x14ac:dyDescent="0.15">
      <c r="A11" s="206"/>
      <c r="B11" s="262">
        <v>5</v>
      </c>
      <c r="C11" s="268" t="s">
        <v>22</v>
      </c>
      <c r="D11" s="281">
        <f>F11+F12+I11+I12+L11+L12</f>
        <v>153579</v>
      </c>
      <c r="E11" s="22" t="s">
        <v>91</v>
      </c>
      <c r="F11" s="55">
        <v>69542</v>
      </c>
      <c r="G11" s="39" t="s">
        <v>85</v>
      </c>
      <c r="H11" s="56" t="s">
        <v>92</v>
      </c>
      <c r="I11" s="55">
        <v>48552</v>
      </c>
      <c r="J11" s="39" t="s">
        <v>85</v>
      </c>
      <c r="K11" s="33" t="s">
        <v>93</v>
      </c>
      <c r="L11" s="55">
        <v>35485</v>
      </c>
      <c r="M11" s="44" t="s">
        <v>4</v>
      </c>
    </row>
    <row r="12" spans="1:13" s="109" customFormat="1" ht="12.75" customHeight="1" x14ac:dyDescent="0.15">
      <c r="A12" s="206"/>
      <c r="B12" s="266"/>
      <c r="C12" s="269"/>
      <c r="D12" s="282"/>
      <c r="E12" s="23"/>
      <c r="F12" s="57"/>
      <c r="G12" s="40" t="s">
        <v>85</v>
      </c>
      <c r="H12" s="58"/>
      <c r="I12" s="57"/>
      <c r="J12" s="40" t="s">
        <v>85</v>
      </c>
      <c r="K12" s="35"/>
      <c r="L12" s="57"/>
      <c r="M12" s="45" t="s">
        <v>4</v>
      </c>
    </row>
    <row r="13" spans="1:13" s="109" customFormat="1" ht="12.75" customHeight="1" x14ac:dyDescent="0.15">
      <c r="A13" s="206"/>
      <c r="B13" s="262">
        <v>6</v>
      </c>
      <c r="C13" s="264" t="s">
        <v>23</v>
      </c>
      <c r="D13" s="281">
        <f>F13+F14+I13+I14+L13+L14</f>
        <v>150750</v>
      </c>
      <c r="E13" s="22" t="s">
        <v>94</v>
      </c>
      <c r="F13" s="55">
        <v>150750</v>
      </c>
      <c r="G13" s="39" t="s">
        <v>85</v>
      </c>
      <c r="H13" s="56"/>
      <c r="I13" s="55"/>
      <c r="J13" s="39" t="s">
        <v>85</v>
      </c>
      <c r="K13" s="33"/>
      <c r="L13" s="55"/>
      <c r="M13" s="44" t="s">
        <v>4</v>
      </c>
    </row>
    <row r="14" spans="1:13" s="109" customFormat="1" ht="12.75" customHeight="1" x14ac:dyDescent="0.15">
      <c r="A14" s="206"/>
      <c r="B14" s="266"/>
      <c r="C14" s="265"/>
      <c r="D14" s="282"/>
      <c r="E14" s="23"/>
      <c r="F14" s="57"/>
      <c r="G14" s="40" t="s">
        <v>85</v>
      </c>
      <c r="H14" s="58"/>
      <c r="I14" s="57"/>
      <c r="J14" s="40" t="s">
        <v>85</v>
      </c>
      <c r="K14" s="35"/>
      <c r="L14" s="57"/>
      <c r="M14" s="45" t="s">
        <v>4</v>
      </c>
    </row>
    <row r="15" spans="1:13" s="109" customFormat="1" ht="12.75" customHeight="1" x14ac:dyDescent="0.15">
      <c r="A15" s="206"/>
      <c r="B15" s="262">
        <v>7</v>
      </c>
      <c r="C15" s="264" t="s">
        <v>37</v>
      </c>
      <c r="D15" s="281">
        <f>F15+F16+I15+I16+L15+L16</f>
        <v>57000</v>
      </c>
      <c r="E15" s="21" t="s">
        <v>95</v>
      </c>
      <c r="F15" s="53">
        <v>37000</v>
      </c>
      <c r="G15" s="39" t="s">
        <v>85</v>
      </c>
      <c r="H15" s="54" t="s">
        <v>96</v>
      </c>
      <c r="I15" s="53">
        <v>20000</v>
      </c>
      <c r="J15" s="39" t="s">
        <v>85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3"/>
      <c r="E16" s="24"/>
      <c r="F16" s="59"/>
      <c r="G16" s="41" t="s">
        <v>85</v>
      </c>
      <c r="H16" s="60"/>
      <c r="I16" s="59"/>
      <c r="J16" s="41" t="s">
        <v>85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619564</v>
      </c>
      <c r="E17" s="20"/>
      <c r="F17" s="69"/>
      <c r="G17" s="63"/>
      <c r="H17" s="62"/>
      <c r="I17" s="69"/>
      <c r="J17" s="63"/>
      <c r="K17" s="62"/>
      <c r="L17" s="69"/>
      <c r="M17" s="64"/>
    </row>
    <row r="18" spans="1:13" s="109" customFormat="1" ht="18" customHeight="1" thickTop="1" x14ac:dyDescent="0.15">
      <c r="A18" s="206" t="s">
        <v>26</v>
      </c>
      <c r="B18" s="271">
        <v>1</v>
      </c>
      <c r="C18" s="272" t="s">
        <v>27</v>
      </c>
      <c r="D18" s="285">
        <f>F18+F19+I18+I19+L18+L19</f>
        <v>82543</v>
      </c>
      <c r="E18" s="26" t="s">
        <v>97</v>
      </c>
      <c r="F18" s="47">
        <v>82543</v>
      </c>
      <c r="G18" s="38" t="s">
        <v>85</v>
      </c>
      <c r="H18" s="31"/>
      <c r="I18" s="47"/>
      <c r="J18" s="38" t="s">
        <v>85</v>
      </c>
      <c r="K18" s="31"/>
      <c r="L18" s="47"/>
      <c r="M18" s="43" t="s">
        <v>4</v>
      </c>
    </row>
    <row r="19" spans="1:13" s="109" customFormat="1" ht="18" customHeight="1" x14ac:dyDescent="0.15">
      <c r="A19" s="206"/>
      <c r="B19" s="266"/>
      <c r="C19" s="265"/>
      <c r="D19" s="192"/>
      <c r="E19" s="25"/>
      <c r="F19" s="49"/>
      <c r="G19" s="40" t="s">
        <v>85</v>
      </c>
      <c r="H19" s="35"/>
      <c r="I19" s="49"/>
      <c r="J19" s="40" t="s">
        <v>85</v>
      </c>
      <c r="K19" s="35"/>
      <c r="L19" s="49"/>
      <c r="M19" s="45" t="s">
        <v>4</v>
      </c>
    </row>
    <row r="20" spans="1:13" s="109" customFormat="1" ht="18" customHeight="1" x14ac:dyDescent="0.15">
      <c r="A20" s="206"/>
      <c r="B20" s="262">
        <v>2</v>
      </c>
      <c r="C20" s="286" t="s">
        <v>28</v>
      </c>
      <c r="D20" s="281">
        <f>F20+F21+I20+I21+L20+L21</f>
        <v>154855</v>
      </c>
      <c r="E20" s="26" t="s">
        <v>98</v>
      </c>
      <c r="F20" s="47">
        <v>28355</v>
      </c>
      <c r="G20" s="38" t="s">
        <v>85</v>
      </c>
      <c r="H20" s="31" t="s">
        <v>119</v>
      </c>
      <c r="I20" s="47">
        <v>78000</v>
      </c>
      <c r="J20" s="38" t="s">
        <v>85</v>
      </c>
      <c r="K20" s="31" t="s">
        <v>99</v>
      </c>
      <c r="L20" s="47">
        <v>48500</v>
      </c>
      <c r="M20" s="43" t="s">
        <v>4</v>
      </c>
    </row>
    <row r="21" spans="1:13" s="109" customFormat="1" ht="18" customHeight="1" x14ac:dyDescent="0.15">
      <c r="A21" s="206"/>
      <c r="B21" s="266"/>
      <c r="C21" s="287"/>
      <c r="D21" s="282"/>
      <c r="E21" s="26"/>
      <c r="F21" s="47"/>
      <c r="G21" s="38" t="s">
        <v>85</v>
      </c>
      <c r="H21" s="31"/>
      <c r="I21" s="47"/>
      <c r="J21" s="38" t="s">
        <v>85</v>
      </c>
      <c r="K21" s="31"/>
      <c r="L21" s="47"/>
      <c r="M21" s="43" t="s">
        <v>4</v>
      </c>
    </row>
    <row r="22" spans="1:13" s="109" customFormat="1" ht="18" customHeight="1" x14ac:dyDescent="0.15">
      <c r="A22" s="206"/>
      <c r="B22" s="262">
        <v>3</v>
      </c>
      <c r="C22" s="264" t="s">
        <v>29</v>
      </c>
      <c r="D22" s="281">
        <f>F22+F23+I22+I23+L22+L23</f>
        <v>155821</v>
      </c>
      <c r="E22" s="27" t="s">
        <v>100</v>
      </c>
      <c r="F22" s="48">
        <v>54321</v>
      </c>
      <c r="G22" s="39" t="s">
        <v>85</v>
      </c>
      <c r="H22" s="33" t="s">
        <v>101</v>
      </c>
      <c r="I22" s="48">
        <v>52500</v>
      </c>
      <c r="J22" s="39" t="s">
        <v>85</v>
      </c>
      <c r="K22" s="33" t="s">
        <v>102</v>
      </c>
      <c r="L22" s="48">
        <v>49000</v>
      </c>
      <c r="M22" s="44" t="s">
        <v>4</v>
      </c>
    </row>
    <row r="23" spans="1:13" s="109" customFormat="1" ht="18" customHeight="1" x14ac:dyDescent="0.15">
      <c r="A23" s="206"/>
      <c r="B23" s="266"/>
      <c r="C23" s="265"/>
      <c r="D23" s="282"/>
      <c r="E23" s="25"/>
      <c r="F23" s="49"/>
      <c r="G23" s="40" t="s">
        <v>85</v>
      </c>
      <c r="H23" s="35"/>
      <c r="I23" s="49"/>
      <c r="J23" s="40" t="s">
        <v>85</v>
      </c>
      <c r="K23" s="35"/>
      <c r="L23" s="49"/>
      <c r="M23" s="45" t="s">
        <v>4</v>
      </c>
    </row>
    <row r="24" spans="1:13" s="109" customFormat="1" ht="18" customHeight="1" x14ac:dyDescent="0.15">
      <c r="A24" s="206"/>
      <c r="B24" s="262">
        <v>4</v>
      </c>
      <c r="C24" s="264" t="s">
        <v>30</v>
      </c>
      <c r="D24" s="281">
        <f>F24+F25+I24+I25+L24+L25</f>
        <v>315008</v>
      </c>
      <c r="E24" s="26" t="s">
        <v>103</v>
      </c>
      <c r="F24" s="47">
        <v>145008</v>
      </c>
      <c r="G24" s="38" t="s">
        <v>85</v>
      </c>
      <c r="H24" s="31" t="s">
        <v>104</v>
      </c>
      <c r="I24" s="47">
        <v>120000</v>
      </c>
      <c r="J24" s="38" t="s">
        <v>85</v>
      </c>
      <c r="K24" s="31" t="s">
        <v>105</v>
      </c>
      <c r="L24" s="47">
        <v>50000</v>
      </c>
      <c r="M24" s="43" t="s">
        <v>4</v>
      </c>
    </row>
    <row r="25" spans="1:13" s="109" customFormat="1" ht="18" customHeight="1" x14ac:dyDescent="0.15">
      <c r="A25" s="206"/>
      <c r="B25" s="266"/>
      <c r="C25" s="265"/>
      <c r="D25" s="282"/>
      <c r="E25" s="26"/>
      <c r="F25" s="47"/>
      <c r="G25" s="38" t="s">
        <v>85</v>
      </c>
      <c r="H25" s="31"/>
      <c r="I25" s="47"/>
      <c r="J25" s="38" t="s">
        <v>85</v>
      </c>
      <c r="K25" s="31"/>
      <c r="L25" s="47"/>
      <c r="M25" s="43" t="s">
        <v>4</v>
      </c>
    </row>
    <row r="26" spans="1:13" s="109" customFormat="1" ht="18" customHeight="1" x14ac:dyDescent="0.15">
      <c r="A26" s="206"/>
      <c r="B26" s="262">
        <v>5</v>
      </c>
      <c r="C26" s="264" t="s">
        <v>31</v>
      </c>
      <c r="D26" s="281">
        <f>F26+F27+I26+I27+L26+L27</f>
        <v>135278</v>
      </c>
      <c r="E26" s="27" t="s">
        <v>106</v>
      </c>
      <c r="F26" s="48">
        <v>75278</v>
      </c>
      <c r="G26" s="39" t="s">
        <v>85</v>
      </c>
      <c r="H26" s="33" t="s">
        <v>116</v>
      </c>
      <c r="I26" s="48">
        <v>60000</v>
      </c>
      <c r="J26" s="39" t="s">
        <v>85</v>
      </c>
      <c r="K26" s="33"/>
      <c r="L26" s="48"/>
      <c r="M26" s="44" t="s">
        <v>4</v>
      </c>
    </row>
    <row r="27" spans="1:13" s="109" customFormat="1" ht="18" customHeight="1" x14ac:dyDescent="0.15">
      <c r="A27" s="206"/>
      <c r="B27" s="266"/>
      <c r="C27" s="265"/>
      <c r="D27" s="282"/>
      <c r="E27" s="25"/>
      <c r="F27" s="49"/>
      <c r="G27" s="40" t="s">
        <v>85</v>
      </c>
      <c r="H27" s="35"/>
      <c r="I27" s="49"/>
      <c r="J27" s="40" t="s">
        <v>85</v>
      </c>
      <c r="K27" s="35"/>
      <c r="L27" s="49"/>
      <c r="M27" s="45" t="s">
        <v>4</v>
      </c>
    </row>
    <row r="28" spans="1:13" s="109" customFormat="1" ht="18" customHeight="1" x14ac:dyDescent="0.15">
      <c r="A28" s="206"/>
      <c r="B28" s="262">
        <v>6</v>
      </c>
      <c r="C28" s="193" t="s">
        <v>32</v>
      </c>
      <c r="D28" s="281">
        <f>F28+F29+I28+I29+L28+L29</f>
        <v>153699</v>
      </c>
      <c r="E28" s="27" t="s">
        <v>107</v>
      </c>
      <c r="F28" s="48">
        <v>75825</v>
      </c>
      <c r="G28" s="39" t="s">
        <v>85</v>
      </c>
      <c r="H28" s="33" t="s">
        <v>108</v>
      </c>
      <c r="I28" s="48">
        <v>47887</v>
      </c>
      <c r="J28" s="39" t="s">
        <v>85</v>
      </c>
      <c r="K28" s="33" t="s">
        <v>109</v>
      </c>
      <c r="L28" s="48">
        <v>29987</v>
      </c>
      <c r="M28" s="44" t="s">
        <v>4</v>
      </c>
    </row>
    <row r="29" spans="1:13" s="109" customFormat="1" ht="18" customHeight="1" x14ac:dyDescent="0.15">
      <c r="A29" s="206"/>
      <c r="B29" s="266"/>
      <c r="C29" s="192"/>
      <c r="D29" s="282"/>
      <c r="E29" s="25"/>
      <c r="F29" s="49"/>
      <c r="G29" s="40" t="s">
        <v>85</v>
      </c>
      <c r="H29" s="35"/>
      <c r="I29" s="49"/>
      <c r="J29" s="40" t="s">
        <v>85</v>
      </c>
      <c r="K29" s="35"/>
      <c r="L29" s="49"/>
      <c r="M29" s="45" t="s">
        <v>4</v>
      </c>
    </row>
    <row r="30" spans="1:13" s="109" customFormat="1" ht="18" customHeight="1" x14ac:dyDescent="0.15">
      <c r="A30" s="206"/>
      <c r="B30" s="262">
        <v>7</v>
      </c>
      <c r="C30" s="193" t="s">
        <v>38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3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997204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48</v>
      </c>
      <c r="B33" s="250"/>
      <c r="C33" s="251"/>
      <c r="D33" s="113">
        <f>D17+D32</f>
        <v>1616768</v>
      </c>
      <c r="E33" s="241" t="s">
        <v>50</v>
      </c>
      <c r="F33" s="242"/>
      <c r="G33" s="242"/>
      <c r="H33" s="242"/>
      <c r="I33" s="242"/>
      <c r="J33" s="242"/>
      <c r="K33" s="70">
        <f>IF(D33=0,"",IF(D33&lt;=120000,ROUNDDOWN(D33,0),ROUNDDOWN(((D33-120000)/3+120000),0)))</f>
        <v>618922</v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39</v>
      </c>
      <c r="B35" s="117">
        <v>1</v>
      </c>
      <c r="C35" s="118" t="s">
        <v>120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65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72</v>
      </c>
      <c r="D40" s="130">
        <f t="shared" ref="D40:D45" si="0">F40+I40+L40</f>
        <v>150000</v>
      </c>
      <c r="E40" s="95" t="s">
        <v>110</v>
      </c>
      <c r="F40" s="96">
        <v>150000</v>
      </c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9"/>
      <c r="B41" s="131">
        <v>2</v>
      </c>
      <c r="C41" s="124" t="s">
        <v>70</v>
      </c>
      <c r="D41" s="122">
        <f t="shared" si="0"/>
        <v>47000</v>
      </c>
      <c r="E41" s="84" t="s">
        <v>70</v>
      </c>
      <c r="F41" s="85">
        <v>28000</v>
      </c>
      <c r="G41" s="100" t="s">
        <v>4</v>
      </c>
      <c r="H41" s="87" t="s">
        <v>111</v>
      </c>
      <c r="I41" s="85">
        <v>19000</v>
      </c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9"/>
      <c r="B42" s="132">
        <v>3</v>
      </c>
      <c r="C42" s="124" t="s">
        <v>66</v>
      </c>
      <c r="D42" s="122">
        <f t="shared" si="0"/>
        <v>25000</v>
      </c>
      <c r="E42" s="84" t="s">
        <v>66</v>
      </c>
      <c r="F42" s="85">
        <v>25000</v>
      </c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9"/>
      <c r="B43" s="132">
        <v>4</v>
      </c>
      <c r="C43" s="124" t="s">
        <v>67</v>
      </c>
      <c r="D43" s="122">
        <f t="shared" si="0"/>
        <v>25000</v>
      </c>
      <c r="E43" s="84" t="s">
        <v>112</v>
      </c>
      <c r="F43" s="85">
        <v>25000</v>
      </c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9"/>
      <c r="B44" s="132">
        <v>5</v>
      </c>
      <c r="C44" s="133" t="s">
        <v>113</v>
      </c>
      <c r="D44" s="122">
        <f t="shared" si="0"/>
        <v>3000</v>
      </c>
      <c r="E44" s="84" t="s">
        <v>114</v>
      </c>
      <c r="F44" s="85">
        <v>1000</v>
      </c>
      <c r="G44" s="100" t="s">
        <v>4</v>
      </c>
      <c r="H44" s="87" t="s">
        <v>115</v>
      </c>
      <c r="I44" s="85">
        <v>1000</v>
      </c>
      <c r="J44" s="100" t="s">
        <v>4</v>
      </c>
      <c r="K44" s="87" t="s">
        <v>121</v>
      </c>
      <c r="L44" s="85">
        <v>1000</v>
      </c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34</v>
      </c>
      <c r="B46" s="247"/>
      <c r="C46" s="248"/>
      <c r="D46" s="127">
        <f>SUM(D40:D45)</f>
        <v>250000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68</v>
      </c>
      <c r="B47" s="247"/>
      <c r="C47" s="248"/>
      <c r="D47" s="127">
        <v>129052</v>
      </c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49</v>
      </c>
      <c r="B48" s="244"/>
      <c r="C48" s="245"/>
      <c r="D48" s="102">
        <f>D33+D39+D46+D47</f>
        <v>1995820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11:D12"/>
    <mergeCell ref="D3:D4"/>
    <mergeCell ref="D5:D6"/>
    <mergeCell ref="D26:D27"/>
    <mergeCell ref="D28:D29"/>
    <mergeCell ref="D30:D31"/>
    <mergeCell ref="C22:C23"/>
    <mergeCell ref="C24:C25"/>
    <mergeCell ref="D18:D19"/>
    <mergeCell ref="D20:D21"/>
    <mergeCell ref="D22:D23"/>
    <mergeCell ref="D24:D25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2020-03-06T07:24:38Z</dcterms:created>
  <dcterms:modified xsi:type="dcterms:W3CDTF">2025-03-17T07:37:48Z</dcterms:modified>
</cp:coreProperties>
</file>